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rainingsbuch 2005" sheetId="1" r:id="rId1"/>
    <sheet name="Statistik" sheetId="2" r:id="rId2"/>
  </sheets>
  <definedNames/>
  <calcPr fullCalcOnLoad="1"/>
</workbook>
</file>

<file path=xl/sharedStrings.xml><?xml version="1.0" encoding="utf-8"?>
<sst xmlns="http://schemas.openxmlformats.org/spreadsheetml/2006/main" count="956" uniqueCount="256">
  <si>
    <t>km/TE</t>
  </si>
  <si>
    <t>3.Kalenderwoche</t>
  </si>
  <si>
    <t>4.Kalenderwoche</t>
  </si>
  <si>
    <t>5.Kalenderwoche</t>
  </si>
  <si>
    <t>6.Kalenderwoche</t>
  </si>
  <si>
    <t>7.Kalenderwoche</t>
  </si>
  <si>
    <t>8.Kalenderwoche</t>
  </si>
  <si>
    <t>9.Kalenderwoche</t>
  </si>
  <si>
    <t>10.Kalenderwoche</t>
  </si>
  <si>
    <t>11.Kalenderwoche</t>
  </si>
  <si>
    <t>12.Kalenderwoche</t>
  </si>
  <si>
    <t>13.Kalenderwoche</t>
  </si>
  <si>
    <t>14.Kalenderwoche</t>
  </si>
  <si>
    <t>15.Kalenderwoche</t>
  </si>
  <si>
    <t>16.Kalenderwoche</t>
  </si>
  <si>
    <t>17.Kalenderwoche</t>
  </si>
  <si>
    <t>18.Kalenderwoche</t>
  </si>
  <si>
    <t>19.Kalenderwoche</t>
  </si>
  <si>
    <t>20.Kalenderwoche</t>
  </si>
  <si>
    <t>21.Kalenderwoche</t>
  </si>
  <si>
    <t>22.Kalenderwoche</t>
  </si>
  <si>
    <t>23.Kalenderwoche</t>
  </si>
  <si>
    <t>24.Kalenderwoche</t>
  </si>
  <si>
    <t>25.Kalenderwoche</t>
  </si>
  <si>
    <t>26.Kalenderwoche</t>
  </si>
  <si>
    <t>27.Kalenderwoche</t>
  </si>
  <si>
    <t>28.Kalenderwoche</t>
  </si>
  <si>
    <t>29.Kalenderwoche</t>
  </si>
  <si>
    <t>30.Kalenderwoche</t>
  </si>
  <si>
    <t>31.Kalenderwoche</t>
  </si>
  <si>
    <t>32.Kalenderwoche</t>
  </si>
  <si>
    <t>33.Kalenderwoche</t>
  </si>
  <si>
    <t>34.Kalenderwoche</t>
  </si>
  <si>
    <t>35.Kalenderwoche</t>
  </si>
  <si>
    <t>36.Kalenderwoche</t>
  </si>
  <si>
    <t>37.Kalenderwoche</t>
  </si>
  <si>
    <t>38.Kalenderwoche</t>
  </si>
  <si>
    <t>39.Kalenderwoche</t>
  </si>
  <si>
    <t>40.Kalenderwoche</t>
  </si>
  <si>
    <t>41.Kalenderwoche</t>
  </si>
  <si>
    <t>42.Kalenderwoche</t>
  </si>
  <si>
    <t>43.Kalenderwoche</t>
  </si>
  <si>
    <t>44.Kalenderwoche</t>
  </si>
  <si>
    <t>45.Kalenderwoche</t>
  </si>
  <si>
    <t>46.Kalenderwoche</t>
  </si>
  <si>
    <t>47.Kalenderwoche</t>
  </si>
  <si>
    <t>48.Kalenderwoche</t>
  </si>
  <si>
    <t>49.Kalenderwoche</t>
  </si>
  <si>
    <t>50.Kalenderwoche</t>
  </si>
  <si>
    <t>51.Kalenderwoche</t>
  </si>
  <si>
    <t>52.Kalenderwoche</t>
  </si>
  <si>
    <t>53.Kalenderwoche</t>
  </si>
  <si>
    <t>Km</t>
  </si>
  <si>
    <t>TE</t>
  </si>
  <si>
    <t>Zeit</t>
  </si>
  <si>
    <t>Tempo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</si>
  <si>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</si>
  <si>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</si>
  <si>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</si>
  <si>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</si>
  <si>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</si>
  <si>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</si>
  <si>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</si>
  <si>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</si>
  <si>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</si>
  <si>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</si>
  <si>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</si>
  <si>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</si>
  <si>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Alternativ</t>
  </si>
  <si>
    <t>Gesamt</t>
  </si>
  <si>
    <t>1.Kalenderwoche</t>
  </si>
  <si>
    <t xml:space="preserve"> </t>
  </si>
  <si>
    <t>Nr.</t>
  </si>
  <si>
    <t>Bezeichnung</t>
  </si>
  <si>
    <t>Km in 2005</t>
  </si>
  <si>
    <t>Haltbarkeit</t>
  </si>
  <si>
    <t>Rest</t>
  </si>
  <si>
    <t>© by www.andreas-menz-live.de (2005)</t>
  </si>
  <si>
    <t>HF</t>
  </si>
  <si>
    <t>RP</t>
  </si>
  <si>
    <t>KG</t>
  </si>
  <si>
    <t>Übertrag 2004</t>
  </si>
  <si>
    <t>Schuh F</t>
  </si>
  <si>
    <t>Schuh G</t>
  </si>
  <si>
    <t>Schuh H</t>
  </si>
  <si>
    <t>Schuh I</t>
  </si>
  <si>
    <t>Schuh J</t>
  </si>
  <si>
    <t>Abnutzung in %</t>
  </si>
  <si>
    <t>W-Gesamt</t>
  </si>
  <si>
    <t>Liste deine Laufschuhe auf und vergibt Nummern.</t>
  </si>
  <si>
    <t xml:space="preserve"> Diese trägst du in der linken Liste ein. Die gelaufenen</t>
  </si>
  <si>
    <t xml:space="preserve"> Km am entspr. Wochentag werden in der rechten</t>
  </si>
  <si>
    <t xml:space="preserve">Tabelle entspr. Der Schuhnummer eingetragen.  </t>
  </si>
  <si>
    <t>Beispiel: Du läufst mit dem Nike Pegasus (Schuh Nr.1)</t>
  </si>
  <si>
    <t xml:space="preserve"> am 01.01.2005 eine Strecke von 15,5 km. So würdest</t>
  </si>
  <si>
    <t>du am 01.01.2005 in der Spalte 1 die Zahl 15,5 eintragen.</t>
  </si>
  <si>
    <t>Sofern du bereits Buch über den Verbrauch deiner</t>
  </si>
  <si>
    <t xml:space="preserve"> Schuhe geführt hast kannst du den „km-Stand“ in der</t>
  </si>
  <si>
    <t>Spalte „Übertrag 2004“ eintragen.</t>
  </si>
  <si>
    <t>Erklärung:</t>
  </si>
  <si>
    <t>M U S T E R</t>
  </si>
  <si>
    <t>Waldrunde</t>
  </si>
  <si>
    <t>Sympher Strasse</t>
  </si>
  <si>
    <t>Trainingsbuch für Siegfried Szardien 2005</t>
  </si>
  <si>
    <t>Landschafts- und Stadtpark</t>
  </si>
  <si>
    <t>Training</t>
  </si>
  <si>
    <t>Mehrere Steigerungs-Übungen</t>
  </si>
  <si>
    <t>Wambach grüne Strecke</t>
  </si>
  <si>
    <t>Marathon-Training</t>
  </si>
  <si>
    <t>29. Angerlauf (Rund um die Anger in Huckingen)</t>
  </si>
  <si>
    <t>Wettkampf</t>
  </si>
  <si>
    <t>Regatta 2x</t>
  </si>
  <si>
    <t>Ruhrdeich 1x</t>
  </si>
  <si>
    <t>Asics GT-2050 660g</t>
  </si>
  <si>
    <t>Asics GT-2080 725g</t>
  </si>
  <si>
    <t>Asics GT-2090 741g</t>
  </si>
  <si>
    <t>Regatta 1x von/bis Meiderich</t>
  </si>
  <si>
    <t>Vluyner Busch 1x</t>
  </si>
  <si>
    <t>25. Winterlaufserie des LC-Nettetal 1. Lauf</t>
  </si>
  <si>
    <t>Regatta  7x</t>
  </si>
  <si>
    <t>Regatta 1x</t>
  </si>
  <si>
    <t>Training, S3, 3x500m Spurt</t>
  </si>
  <si>
    <t>Regatta 3x</t>
  </si>
  <si>
    <t>Training, S1</t>
  </si>
  <si>
    <t>Training, S2</t>
  </si>
  <si>
    <t>25. Winterlaufserie des LC-Nettetal 2. Lauf</t>
  </si>
  <si>
    <t>Regatta 2x von/bis Meiderich</t>
  </si>
  <si>
    <t>Intervall-Training (300-400m schnell, 4x)</t>
  </si>
  <si>
    <t>Intervall-Training (400-500m schnell, 4x)</t>
  </si>
  <si>
    <t>25. Winterlaufserie des LC-Nettetal 3. Lauf</t>
  </si>
  <si>
    <t>25 400m-Runden Wedau BZSII</t>
  </si>
  <si>
    <t>Interall-Training (600m schnell 5x)</t>
  </si>
  <si>
    <t>Regatta 7x</t>
  </si>
  <si>
    <t>Marathon-Tempo</t>
  </si>
  <si>
    <t>Training, eigentlich am 29.03.2005</t>
  </si>
  <si>
    <t>Interall-Training</t>
  </si>
  <si>
    <t>New Balance 854</t>
  </si>
  <si>
    <t>Training, Umweg herausgerechnet</t>
  </si>
  <si>
    <t>Marathon-Tempo, neg. Split</t>
  </si>
  <si>
    <t>2. Kalenderwoche</t>
  </si>
  <si>
    <t>1. Kalenderwoche</t>
  </si>
  <si>
    <t>3. Kalenderwoche</t>
  </si>
  <si>
    <t>4. Kalenderwoche</t>
  </si>
  <si>
    <t>5. Kalenderwoche</t>
  </si>
  <si>
    <t>6. Kalenderwoche</t>
  </si>
  <si>
    <t>7. Kalenderwoche</t>
  </si>
  <si>
    <t>8. Kalenderwoche</t>
  </si>
  <si>
    <t>9. Kalenderwoche</t>
  </si>
  <si>
    <t>10. Kalenderwoche</t>
  </si>
  <si>
    <t>11. Kalenderwoche</t>
  </si>
  <si>
    <t>12. Kalenderwoche</t>
  </si>
  <si>
    <t>13. Kalenderwoche</t>
  </si>
  <si>
    <t>14. Kalenderwoche</t>
  </si>
  <si>
    <t>15. Kalenderwoche</t>
  </si>
  <si>
    <t>16. Kalenderwoche</t>
  </si>
  <si>
    <t>17. Kalenderwoche</t>
  </si>
  <si>
    <t>18. Kalenderwoche</t>
  </si>
  <si>
    <t>19. Kalenderwoche</t>
  </si>
  <si>
    <t>20. Kalenderwoche</t>
  </si>
  <si>
    <t>21. Kalenderwoche</t>
  </si>
  <si>
    <t>22. Kalenderwoche</t>
  </si>
  <si>
    <t>23. Kalenderwoche</t>
  </si>
  <si>
    <t>24. Kalenderwoche</t>
  </si>
  <si>
    <t>25. Kalenderwoche</t>
  </si>
  <si>
    <t>26. Kalenderwoche</t>
  </si>
  <si>
    <t>27. Kalenderwoche</t>
  </si>
  <si>
    <t>28. Kalenderwoche</t>
  </si>
  <si>
    <t>29. Kalenderwoche</t>
  </si>
  <si>
    <t>30. Kalenderwoche</t>
  </si>
  <si>
    <t>31. Kalenderwoche</t>
  </si>
  <si>
    <t>32. Kalenderwoche</t>
  </si>
  <si>
    <t>33. Kalenderwoche</t>
  </si>
  <si>
    <t>34. Kalenderwoche</t>
  </si>
  <si>
    <t>35. Kalenderwoche</t>
  </si>
  <si>
    <t>36. Kalenderwoche</t>
  </si>
  <si>
    <t>37. Kalenderwoche</t>
  </si>
  <si>
    <t>38. Kalenderwoche</t>
  </si>
  <si>
    <t>39. Kalenderwoche</t>
  </si>
  <si>
    <t>40. Kalenderwoche</t>
  </si>
  <si>
    <t>41. Kalenderwoche</t>
  </si>
  <si>
    <t>42. Kalenderwoche</t>
  </si>
  <si>
    <t>43. Kalenderwoche</t>
  </si>
  <si>
    <t>44. Kalenderwoche</t>
  </si>
  <si>
    <t>45. Kalenderwoche</t>
  </si>
  <si>
    <t>46. Kalenderwoche</t>
  </si>
  <si>
    <t>47. Kalenderwoche</t>
  </si>
  <si>
    <t>48. Kalenderwoche</t>
  </si>
  <si>
    <t>49. Kalenderwoche</t>
  </si>
  <si>
    <t>50. Kalenderwoche</t>
  </si>
  <si>
    <t>51. Kalenderwoche</t>
  </si>
  <si>
    <t>52. Kalenderwoche</t>
  </si>
  <si>
    <t>Ruhr-Marathon</t>
  </si>
  <si>
    <t>Halbmarathon-Strecke der Winterlaufserie</t>
  </si>
  <si>
    <t>Training, Versuch die Stecke zu finden</t>
  </si>
  <si>
    <t>3. Hamborner Gesundheitslauf</t>
  </si>
  <si>
    <t>Eigentlich am 01.05.2005</t>
  </si>
  <si>
    <t>Regatta 1x + kleine Runde</t>
  </si>
  <si>
    <t>20. Sonsbecker Brunnenlauf</t>
  </si>
  <si>
    <t>Intervall-Training 1km/1km</t>
  </si>
  <si>
    <t>Training, Puls gestört?</t>
  </si>
  <si>
    <t>Intervall-Training 2km/1km</t>
  </si>
  <si>
    <t>Regatta+Wambach 34,23km</t>
  </si>
  <si>
    <t>22. Rhein-Ruhr-Marathon</t>
  </si>
  <si>
    <t>Wettkampf mit neuer persönlicher Bestzeit!</t>
  </si>
  <si>
    <t>25. Neumühler Strassenlauf</t>
  </si>
  <si>
    <t>Wettkampf, erhalten wegen Rückenschmerzen</t>
  </si>
  <si>
    <t>19. Borkener Citylauf</t>
  </si>
  <si>
    <t>10. Tengelmannlauf in Mülheim</t>
  </si>
  <si>
    <t>Training im "Wettkampf"</t>
  </si>
  <si>
    <t>6. Meidericher Mittsommernachtslauf</t>
  </si>
  <si>
    <t>3. Uedemer Volkslauf</t>
  </si>
  <si>
    <t>2. OSC-Johanniter-Lauf</t>
  </si>
  <si>
    <t>Crosslauf Texel Strand De Krim</t>
  </si>
  <si>
    <t>Texel/DeKoog2</t>
  </si>
  <si>
    <t>Texel/Strand</t>
  </si>
  <si>
    <t>Training, eigentlich Samstag</t>
  </si>
  <si>
    <t>Crosslauf Texel Strand Paal 21</t>
  </si>
  <si>
    <t>Texel/Wald 1x</t>
  </si>
  <si>
    <t>Texel/Wald 2x</t>
  </si>
  <si>
    <t>Wettkampf, eigentlich Freitag</t>
  </si>
  <si>
    <t>Crosslauf Texel Den Hoorn</t>
  </si>
  <si>
    <t>Texel/Leuchtturm2</t>
  </si>
  <si>
    <t>Texel/Fähre2</t>
  </si>
  <si>
    <t>Texel/Surfstrand2</t>
  </si>
  <si>
    <t>Regatta 6x</t>
  </si>
  <si>
    <t>Training 5:30</t>
  </si>
  <si>
    <t>25. Run am Ring (Nürburgring)</t>
  </si>
  <si>
    <t>Regatta 8x</t>
  </si>
  <si>
    <t>Marathon-Tempo 5:40</t>
  </si>
  <si>
    <t>Landschafts- und Stadtpark mit Hügel</t>
  </si>
  <si>
    <t>Training, eigentlich Sonntag Nachmittag</t>
  </si>
  <si>
    <t>Kaiserberg</t>
  </si>
  <si>
    <t>Training, eigentlich Mittwoch</t>
  </si>
  <si>
    <t>Ultra-Marathon zum Tag der Deutschen Einheit</t>
  </si>
  <si>
    <t>Mehrmals beschleunigt</t>
  </si>
  <si>
    <t>Regatta mit  Wambach und nochmals Regatta</t>
  </si>
  <si>
    <t>Training, Daten geschätzt</t>
  </si>
  <si>
    <t>Schnelles Training mit Dirk</t>
  </si>
  <si>
    <t>52. Borbecker Schlossparklauf</t>
  </si>
  <si>
    <t>Training, Soll 5:45</t>
  </si>
  <si>
    <t>Wettkampf, neue persönliche Bestzeit</t>
  </si>
  <si>
    <t>Training, Intervall 2km 5:00 / 2km 5:45</t>
  </si>
  <si>
    <t>Training Soll 6:00</t>
  </si>
  <si>
    <t>LC-Nettelal Halb-Marathon</t>
  </si>
  <si>
    <t>Wettkampf, neue per. Bestzeit</t>
  </si>
  <si>
    <t>Training mit wechselnden Tempo</t>
  </si>
  <si>
    <t>Bennefiz-Lauftreff</t>
  </si>
  <si>
    <t>Training Soll 5:30</t>
  </si>
  <si>
    <t>Training, eigentlich Sonntag</t>
  </si>
  <si>
    <t>Rund um den Biegerpark</t>
  </si>
  <si>
    <t>Asics GT-2100 10½</t>
  </si>
  <si>
    <t>Training Soll 5:45</t>
  </si>
  <si>
    <t>Regatta 4x</t>
  </si>
  <si>
    <t>Regatta+Wambach+Regatta 22,58km</t>
  </si>
  <si>
    <t>Nach 3km sher schnelle 5km</t>
  </si>
  <si>
    <t>Silvesterlauf Zeche Zollverein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</si>
</sst>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h:mm:ss"/>
    <numFmt numFmtId="175" formatCode="[hh]:mm:ss"/>
    <numFmt numFmtId="176" formatCode="[$-407]dddd\,\ d\.\ mmmm\ 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40"/>
      <color indexed="22"/>
      <name val="Albany"/>
      <family val="2"/>
    </font>
    <font>
      <sz val="10"/>
      <color indexed="22"/>
      <name val="Albany"/>
      <family val="2"/>
    </font>
    <font>
      <sz val="10"/>
      <color indexed="22"/>
      <name val="Arial"/>
      <family val="0"/>
    </font>
    <font>
      <b/>
      <sz val="10"/>
      <color indexed="22"/>
      <name val="Albany"/>
      <family val="2"/>
    </font>
    <font>
      <b/>
      <sz val="12"/>
      <color indexed="22"/>
      <name val="Albany"/>
      <family val="2"/>
    </font>
    <font>
      <b/>
      <sz val="10"/>
      <color indexed="22"/>
      <name val="Arial"/>
      <family val="2"/>
    </font>
    <font>
      <sz val="18"/>
      <color indexed="9"/>
      <name val="Albany"/>
      <family val="0"/>
    </font>
    <font>
      <b/>
      <sz val="12"/>
      <color indexed="51"/>
      <name val="Albany"/>
      <family val="0"/>
    </font>
    <font>
      <sz val="10"/>
      <color indexed="51"/>
      <name val="Albany"/>
      <family val="0"/>
    </font>
    <font>
      <b/>
      <sz val="12"/>
      <color indexed="10"/>
      <name val="Albany"/>
      <family val="0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172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73" fontId="5" fillId="2" borderId="2" xfId="0" applyNumberFormat="1" applyFont="1" applyFill="1" applyBorder="1" applyAlignment="1" applyProtection="1">
      <alignment horizontal="center"/>
      <protection locked="0"/>
    </xf>
    <xf numFmtId="174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0" applyFont="1" applyFill="1" applyAlignment="1">
      <alignment/>
    </xf>
    <xf numFmtId="172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3" fontId="5" fillId="2" borderId="0" xfId="0" applyNumberFormat="1" applyFont="1" applyFill="1" applyBorder="1" applyAlignment="1" applyProtection="1">
      <alignment horizontal="center"/>
      <protection locked="0"/>
    </xf>
    <xf numFmtId="174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/>
    </xf>
    <xf numFmtId="173" fontId="7" fillId="2" borderId="0" xfId="0" applyNumberFormat="1" applyFont="1" applyFill="1" applyAlignment="1" applyProtection="1">
      <alignment horizontal="center"/>
      <protection locked="0"/>
    </xf>
    <xf numFmtId="174" fontId="5" fillId="2" borderId="0" xfId="0" applyNumberFormat="1" applyFont="1" applyFill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Alignment="1">
      <alignment horizontal="center"/>
    </xf>
    <xf numFmtId="172" fontId="5" fillId="2" borderId="6" xfId="0" applyFont="1" applyFill="1" applyAlignment="1">
      <alignment horizontal="center"/>
    </xf>
    <xf numFmtId="1" fontId="5" fillId="2" borderId="6" xfId="0" applyNumberFormat="1" applyFont="1" applyFill="1" applyAlignment="1" applyProtection="1">
      <alignment horizontal="center"/>
      <protection locked="0"/>
    </xf>
    <xf numFmtId="173" fontId="5" fillId="2" borderId="0" xfId="0" applyNumberFormat="1" applyFont="1" applyFill="1" applyAlignment="1" applyProtection="1">
      <alignment horizontal="center"/>
      <protection locked="0"/>
    </xf>
    <xf numFmtId="46" fontId="5" fillId="2" borderId="6" xfId="0" applyNumberFormat="1" applyFont="1" applyFill="1" applyAlignment="1">
      <alignment horizontal="center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72" fontId="5" fillId="2" borderId="8" xfId="0" applyFont="1" applyFill="1" applyBorder="1" applyAlignment="1">
      <alignment horizontal="center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46" fontId="5" fillId="2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/>
    </xf>
    <xf numFmtId="174" fontId="5" fillId="2" borderId="0" xfId="0" applyNumberFormat="1" applyFont="1" applyFill="1" applyBorder="1" applyAlignment="1" applyProtection="1">
      <alignment horizontal="center"/>
      <protection locked="0"/>
    </xf>
    <xf numFmtId="173" fontId="5" fillId="2" borderId="0" xfId="0" applyNumberFormat="1" applyFont="1" applyFill="1" applyBorder="1" applyAlignment="1" applyProtection="1">
      <alignment horizontal="center"/>
      <protection locked="0"/>
    </xf>
    <xf numFmtId="0" fontId="7" fillId="4" borderId="6" xfId="0" applyFont="1" applyFill="1" applyAlignment="1">
      <alignment/>
    </xf>
    <xf numFmtId="172" fontId="7" fillId="4" borderId="6" xfId="0" applyFont="1" applyFill="1" applyAlignment="1">
      <alignment/>
    </xf>
    <xf numFmtId="0" fontId="5" fillId="4" borderId="6" xfId="0" applyFont="1" applyFill="1" applyAlignment="1" applyProtection="1">
      <alignment horizontal="center"/>
      <protection locked="0"/>
    </xf>
    <xf numFmtId="46" fontId="5" fillId="4" borderId="6" xfId="0" applyNumberFormat="1" applyFont="1" applyFill="1" applyAlignment="1">
      <alignment horizontal="center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173" fontId="6" fillId="3" borderId="11" xfId="0" applyNumberFormat="1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/>
      <protection locked="0"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73" fontId="9" fillId="3" borderId="5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9" fillId="3" borderId="0" xfId="0" applyFont="1" applyFill="1" applyAlignment="1">
      <alignment/>
    </xf>
    <xf numFmtId="0" fontId="6" fillId="3" borderId="14" xfId="0" applyFont="1" applyFill="1" applyBorder="1" applyAlignment="1">
      <alignment/>
    </xf>
    <xf numFmtId="14" fontId="6" fillId="3" borderId="5" xfId="0" applyNumberFormat="1" applyFont="1" applyFill="1" applyBorder="1" applyAlignment="1">
      <alignment/>
    </xf>
    <xf numFmtId="173" fontId="6" fillId="3" borderId="5" xfId="0" applyNumberFormat="1" applyFont="1" applyFill="1" applyBorder="1" applyAlignment="1" applyProtection="1">
      <alignment horizontal="center"/>
      <protection locked="0"/>
    </xf>
    <xf numFmtId="14" fontId="6" fillId="3" borderId="14" xfId="0" applyNumberFormat="1" applyFont="1" applyFill="1" applyBorder="1" applyAlignment="1">
      <alignment/>
    </xf>
    <xf numFmtId="14" fontId="6" fillId="3" borderId="10" xfId="0" applyNumberFormat="1" applyFont="1" applyFill="1" applyBorder="1" applyAlignment="1">
      <alignment/>
    </xf>
    <xf numFmtId="14" fontId="6" fillId="3" borderId="0" xfId="0" applyNumberFormat="1" applyFont="1" applyFill="1" applyBorder="1" applyAlignment="1">
      <alignment/>
    </xf>
    <xf numFmtId="173" fontId="6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/>
      <protection locked="0"/>
    </xf>
    <xf numFmtId="14" fontId="6" fillId="3" borderId="0" xfId="0" applyNumberFormat="1" applyFont="1" applyFill="1" applyAlignment="1">
      <alignment/>
    </xf>
    <xf numFmtId="173" fontId="6" fillId="3" borderId="0" xfId="0" applyNumberFormat="1" applyFont="1" applyFill="1" applyAlignment="1" applyProtection="1">
      <alignment horizontal="center"/>
      <protection locked="0"/>
    </xf>
    <xf numFmtId="173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0" fontId="6" fillId="3" borderId="5" xfId="0" applyFont="1" applyFill="1" applyBorder="1" applyAlignment="1">
      <alignment/>
    </xf>
    <xf numFmtId="0" fontId="6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>
      <alignment/>
    </xf>
    <xf numFmtId="14" fontId="3" fillId="3" borderId="5" xfId="0" applyNumberFormat="1" applyFont="1" applyFill="1" applyBorder="1" applyAlignment="1">
      <alignment/>
    </xf>
    <xf numFmtId="173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/>
      <protection locked="0"/>
    </xf>
    <xf numFmtId="0" fontId="3" fillId="3" borderId="5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7" fillId="5" borderId="6" xfId="0" applyFont="1" applyFill="1" applyAlignment="1">
      <alignment horizontal="center"/>
    </xf>
    <xf numFmtId="172" fontId="5" fillId="5" borderId="6" xfId="0" applyFont="1" applyFill="1" applyAlignment="1">
      <alignment horizontal="center"/>
    </xf>
    <xf numFmtId="1" fontId="5" fillId="5" borderId="6" xfId="0" applyNumberFormat="1" applyFont="1" applyFill="1" applyAlignment="1" applyProtection="1">
      <alignment horizontal="center"/>
      <protection locked="0"/>
    </xf>
    <xf numFmtId="174" fontId="5" fillId="5" borderId="6" xfId="0" applyNumberFormat="1" applyFont="1" applyFill="1" applyAlignment="1">
      <alignment horizontal="center"/>
    </xf>
    <xf numFmtId="46" fontId="5" fillId="5" borderId="6" xfId="0" applyNumberFormat="1" applyFont="1" applyFill="1" applyAlignment="1">
      <alignment horizontal="center"/>
    </xf>
    <xf numFmtId="172" fontId="5" fillId="5" borderId="8" xfId="0" applyFont="1" applyFill="1" applyBorder="1" applyAlignment="1">
      <alignment horizontal="center"/>
    </xf>
    <xf numFmtId="1" fontId="5" fillId="5" borderId="5" xfId="0" applyNumberFormat="1" applyFont="1" applyFill="1" applyBorder="1" applyAlignment="1" applyProtection="1">
      <alignment horizontal="center"/>
      <protection locked="0"/>
    </xf>
    <xf numFmtId="46" fontId="5" fillId="5" borderId="8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 applyProtection="1">
      <alignment horizontal="center"/>
      <protection locked="0"/>
    </xf>
    <xf numFmtId="0" fontId="11" fillId="6" borderId="6" xfId="0" applyFont="1" applyFill="1" applyAlignment="1">
      <alignment horizontal="center"/>
    </xf>
    <xf numFmtId="172" fontId="12" fillId="6" borderId="6" xfId="0" applyFont="1" applyFill="1" applyAlignment="1">
      <alignment horizontal="center"/>
    </xf>
    <xf numFmtId="1" fontId="12" fillId="6" borderId="6" xfId="0" applyNumberFormat="1" applyFont="1" applyFill="1" applyAlignment="1" applyProtection="1">
      <alignment horizontal="center"/>
      <protection/>
    </xf>
    <xf numFmtId="46" fontId="12" fillId="6" borderId="6" xfId="0" applyNumberFormat="1" applyFont="1" applyFill="1" applyAlignment="1">
      <alignment horizontal="center"/>
    </xf>
    <xf numFmtId="0" fontId="13" fillId="5" borderId="6" xfId="0" applyFont="1" applyFill="1" applyAlignment="1">
      <alignment/>
    </xf>
    <xf numFmtId="172" fontId="13" fillId="5" borderId="6" xfId="0" applyFont="1" applyFill="1" applyAlignment="1">
      <alignment horizontal="center"/>
    </xf>
    <xf numFmtId="46" fontId="13" fillId="5" borderId="6" xfId="0" applyNumberFormat="1" applyFont="1" applyFill="1" applyAlignment="1">
      <alignment horizontal="center"/>
    </xf>
    <xf numFmtId="172" fontId="7" fillId="6" borderId="4" xfId="0" applyFont="1" applyFill="1" applyBorder="1" applyAlignment="1">
      <alignment horizontal="center"/>
    </xf>
    <xf numFmtId="0" fontId="7" fillId="6" borderId="6" xfId="0" applyFont="1" applyFill="1" applyAlignment="1">
      <alignment horizontal="center"/>
    </xf>
    <xf numFmtId="175" fontId="7" fillId="6" borderId="6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17" fontId="6" fillId="3" borderId="0" xfId="0" applyNumberFormat="1" applyFont="1" applyFill="1" applyBorder="1" applyAlignment="1">
      <alignment horizontal="center"/>
    </xf>
    <xf numFmtId="0" fontId="8" fillId="5" borderId="6" xfId="0" applyFont="1" applyFill="1" applyAlignment="1">
      <alignment/>
    </xf>
    <xf numFmtId="0" fontId="7" fillId="7" borderId="6" xfId="0" applyFont="1" applyFill="1" applyAlignment="1">
      <alignment/>
    </xf>
    <xf numFmtId="0" fontId="3" fillId="3" borderId="0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174" fontId="6" fillId="3" borderId="0" xfId="0" applyNumberFormat="1" applyFont="1" applyFill="1" applyBorder="1" applyAlignment="1" applyProtection="1">
      <alignment/>
      <protection locked="0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9" fillId="3" borderId="14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15" fillId="3" borderId="0" xfId="0" applyFont="1" applyFill="1" applyAlignment="1">
      <alignment horizontal="center"/>
    </xf>
    <xf numFmtId="46" fontId="6" fillId="3" borderId="5" xfId="0" applyNumberFormat="1" applyFont="1" applyFill="1" applyBorder="1" applyAlignment="1" applyProtection="1">
      <alignment horizontal="center"/>
      <protection locked="0"/>
    </xf>
    <xf numFmtId="46" fontId="9" fillId="3" borderId="5" xfId="0" applyNumberFormat="1" applyFont="1" applyFill="1" applyBorder="1" applyAlignment="1" applyProtection="1">
      <alignment horizontal="center"/>
      <protection locked="0"/>
    </xf>
    <xf numFmtId="46" fontId="3" fillId="3" borderId="5" xfId="0" applyNumberFormat="1" applyFont="1" applyFill="1" applyBorder="1" applyAlignment="1" applyProtection="1">
      <alignment horizontal="center"/>
      <protection locked="0"/>
    </xf>
    <xf numFmtId="46" fontId="6" fillId="3" borderId="11" xfId="0" applyNumberFormat="1" applyFont="1" applyFill="1" applyBorder="1" applyAlignment="1" applyProtection="1">
      <alignment/>
      <protection locked="0"/>
    </xf>
    <xf numFmtId="46" fontId="6" fillId="3" borderId="0" xfId="0" applyNumberFormat="1" applyFont="1" applyFill="1" applyBorder="1" applyAlignment="1" applyProtection="1">
      <alignment horizontal="center"/>
      <protection locked="0"/>
    </xf>
    <xf numFmtId="46" fontId="6" fillId="3" borderId="0" xfId="0" applyNumberFormat="1" applyFont="1" applyFill="1" applyAlignment="1" applyProtection="1">
      <alignment/>
      <protection locked="0"/>
    </xf>
    <xf numFmtId="46" fontId="6" fillId="3" borderId="0" xfId="0" applyNumberFormat="1" applyFont="1" applyFill="1" applyAlignment="1">
      <alignment/>
    </xf>
    <xf numFmtId="1" fontId="13" fillId="5" borderId="6" xfId="0" applyNumberFormat="1" applyFont="1" applyFill="1" applyAlignment="1" applyProtection="1">
      <alignment horizontal="center"/>
      <protection/>
    </xf>
    <xf numFmtId="2" fontId="5" fillId="8" borderId="5" xfId="0" applyNumberFormat="1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left"/>
    </xf>
    <xf numFmtId="2" fontId="6" fillId="3" borderId="5" xfId="0" applyNumberFormat="1" applyFont="1" applyFill="1" applyBorder="1" applyAlignment="1">
      <alignment horizontal="center"/>
    </xf>
    <xf numFmtId="173" fontId="9" fillId="3" borderId="0" xfId="0" applyNumberFormat="1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173" fontId="3" fillId="3" borderId="5" xfId="0" applyNumberFormat="1" applyFont="1" applyFill="1" applyBorder="1" applyAlignment="1" applyProtection="1">
      <alignment horizontal="center"/>
      <protection/>
    </xf>
    <xf numFmtId="47" fontId="5" fillId="5" borderId="6" xfId="0" applyNumberFormat="1" applyFont="1" applyFill="1" applyAlignment="1">
      <alignment horizontal="center"/>
    </xf>
    <xf numFmtId="47" fontId="5" fillId="2" borderId="0" xfId="0" applyNumberFormat="1" applyFont="1" applyFill="1" applyBorder="1" applyAlignment="1">
      <alignment horizontal="center"/>
    </xf>
    <xf numFmtId="47" fontId="5" fillId="2" borderId="0" xfId="0" applyNumberFormat="1" applyFont="1" applyFill="1" applyAlignment="1">
      <alignment horizontal="center"/>
    </xf>
    <xf numFmtId="47" fontId="5" fillId="2" borderId="0" xfId="0" applyNumberFormat="1" applyFont="1" applyFill="1" applyBorder="1" applyAlignment="1">
      <alignment horizontal="center"/>
    </xf>
    <xf numFmtId="47" fontId="5" fillId="2" borderId="0" xfId="0" applyNumberFormat="1" applyFont="1" applyFill="1" applyBorder="1" applyAlignment="1">
      <alignment horizontal="left"/>
    </xf>
    <xf numFmtId="47" fontId="6" fillId="3" borderId="0" xfId="0" applyNumberFormat="1" applyFont="1" applyFill="1" applyBorder="1" applyAlignment="1">
      <alignment/>
    </xf>
    <xf numFmtId="47" fontId="9" fillId="3" borderId="5" xfId="0" applyNumberFormat="1" applyFont="1" applyFill="1" applyBorder="1" applyAlignment="1">
      <alignment horizontal="center"/>
    </xf>
    <xf numFmtId="47" fontId="6" fillId="3" borderId="5" xfId="0" applyNumberFormat="1" applyFont="1" applyFill="1" applyBorder="1" applyAlignment="1">
      <alignment horizontal="center"/>
    </xf>
    <xf numFmtId="47" fontId="6" fillId="3" borderId="11" xfId="0" applyNumberFormat="1" applyFont="1" applyFill="1" applyBorder="1" applyAlignment="1">
      <alignment/>
    </xf>
    <xf numFmtId="47" fontId="6" fillId="3" borderId="0" xfId="0" applyNumberFormat="1" applyFont="1" applyFill="1" applyBorder="1" applyAlignment="1">
      <alignment horizontal="center"/>
    </xf>
    <xf numFmtId="47" fontId="6" fillId="3" borderId="0" xfId="0" applyNumberFormat="1" applyFont="1" applyFill="1" applyAlignment="1">
      <alignment/>
    </xf>
    <xf numFmtId="0" fontId="16" fillId="3" borderId="0" xfId="0" applyFont="1" applyFill="1" applyBorder="1" applyAlignment="1">
      <alignment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 applyBorder="1" applyAlignment="1">
      <alignment/>
    </xf>
    <xf numFmtId="14" fontId="6" fillId="3" borderId="5" xfId="0" applyNumberFormat="1" applyFont="1" applyFill="1" applyBorder="1" applyAlignment="1">
      <alignment/>
    </xf>
    <xf numFmtId="14" fontId="19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94"/>
  <sheetViews>
    <sheetView showZeros="0" tabSelected="1" zoomScale="75" zoomScaleNormal="75" workbookViewId="0" topLeftCell="A1">
      <pane xSplit="8" ySplit="19" topLeftCell="I20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A30" sqref="A30"/>
    </sheetView>
  </sheetViews>
  <sheetFormatPr defaultColWidth="11.421875" defaultRowHeight="12.75"/>
  <cols>
    <col min="1" max="5" width="11.421875" style="8" customWidth="1"/>
    <col min="6" max="6" width="10.8515625" style="8" customWidth="1"/>
    <col min="7" max="7" width="11.421875" style="8" customWidth="1"/>
    <col min="8" max="8" width="11.421875" style="135" customWidth="1"/>
    <col min="9" max="9" width="5.8515625" style="8" customWidth="1"/>
    <col min="10" max="10" width="6.00390625" style="8" customWidth="1"/>
    <col min="11" max="11" width="7.00390625" style="8" customWidth="1"/>
    <col min="12" max="12" width="11.421875" style="8" customWidth="1"/>
    <col min="13" max="13" width="11.140625" style="8" customWidth="1"/>
    <col min="14" max="14" width="10.7109375" style="8" customWidth="1"/>
    <col min="15" max="15" width="8.28125" style="8" customWidth="1"/>
    <col min="16" max="16" width="5.28125" style="8" customWidth="1"/>
    <col min="17" max="19" width="4.28125" style="8" customWidth="1"/>
    <col min="20" max="20" width="4.140625" style="8" customWidth="1"/>
    <col min="21" max="16384" width="11.421875" style="8" customWidth="1"/>
  </cols>
  <sheetData>
    <row r="1" spans="1:11" ht="50.25">
      <c r="A1" s="1" t="s">
        <v>103</v>
      </c>
      <c r="B1" s="2"/>
      <c r="C1" s="3"/>
      <c r="D1" s="3"/>
      <c r="E1" s="3"/>
      <c r="F1" s="4"/>
      <c r="G1" s="5"/>
      <c r="H1" s="126"/>
      <c r="I1" s="6"/>
      <c r="J1" s="7"/>
      <c r="K1" s="7"/>
    </row>
    <row r="2" spans="1:11" ht="23.25">
      <c r="A2" s="73" t="s">
        <v>77</v>
      </c>
      <c r="B2" s="9"/>
      <c r="C2" s="10"/>
      <c r="D2" s="11"/>
      <c r="E2" s="11"/>
      <c r="F2" s="12"/>
      <c r="G2" s="13"/>
      <c r="H2" s="127"/>
      <c r="I2" s="14"/>
      <c r="J2" s="7"/>
      <c r="K2" s="7"/>
    </row>
    <row r="3" spans="1:21" ht="12.75">
      <c r="A3" s="15"/>
      <c r="B3" s="90" t="s">
        <v>52</v>
      </c>
      <c r="C3" s="91" t="s">
        <v>53</v>
      </c>
      <c r="D3" s="92" t="s">
        <v>54</v>
      </c>
      <c r="E3" s="91" t="s">
        <v>55</v>
      </c>
      <c r="F3" s="16"/>
      <c r="G3" s="17"/>
      <c r="H3" s="128"/>
      <c r="I3" s="65"/>
      <c r="J3" s="94"/>
      <c r="K3" s="103"/>
      <c r="L3" s="103"/>
      <c r="M3" s="103"/>
      <c r="N3" s="94"/>
      <c r="O3" s="94"/>
      <c r="P3" s="94"/>
      <c r="Q3" s="94"/>
      <c r="R3" s="94"/>
      <c r="S3" s="94"/>
      <c r="T3" s="94"/>
      <c r="U3" s="67"/>
    </row>
    <row r="4" spans="1:21" ht="12.75">
      <c r="A4" s="74" t="s">
        <v>56</v>
      </c>
      <c r="B4" s="75">
        <f>F30+F31+F33+F43+F53+F75</f>
        <v>199.99</v>
      </c>
      <c r="C4" s="76">
        <f>COUNT(H35:H41)+COUNT(H30:H31)+COUNT(H45:H51)+COUNT(H55:H61)+COUNT(H65:H71)+COUNT(H75)</f>
        <v>17</v>
      </c>
      <c r="D4" s="77">
        <f>G30+G31+G33+G43+G53+G75</f>
        <v>0.8310879629629631</v>
      </c>
      <c r="E4" s="125">
        <f>IF(B4=0,0,D4/B4)</f>
        <v>0.004155647597194675</v>
      </c>
      <c r="F4" s="22"/>
      <c r="G4" s="17"/>
      <c r="H4" s="128"/>
      <c r="I4" s="94"/>
      <c r="J4" s="95"/>
      <c r="K4" s="97"/>
      <c r="L4" s="95"/>
      <c r="M4" s="95"/>
      <c r="N4" s="95"/>
      <c r="O4" s="95"/>
      <c r="P4" s="95"/>
      <c r="Q4" s="96"/>
      <c r="R4" s="96"/>
      <c r="S4" s="96"/>
      <c r="T4" s="96"/>
      <c r="U4" s="67"/>
    </row>
    <row r="5" spans="1:21" ht="12.75">
      <c r="A5" s="19" t="s">
        <v>57</v>
      </c>
      <c r="B5" s="20">
        <f>F76+F77+F78+F79+F80+F81+F83+F93+F103+F115</f>
        <v>90.93</v>
      </c>
      <c r="C5" s="21">
        <f>COUNT(H76:H81)+COUNT(H85:H91)+COUNT(H95:H101)+COUNT(H105:H111)+COUNT(H115)</f>
        <v>9</v>
      </c>
      <c r="D5" s="23">
        <f>G76+G77+G78+G79+G80+G81+G83+G93+G103+G115</f>
        <v>0.3842245370370371</v>
      </c>
      <c r="E5" s="125">
        <f aca="true" t="shared" si="0" ref="E5:E16">IF(B5=0,0,D5/B5)</f>
        <v>0.00422549804285755</v>
      </c>
      <c r="F5" s="22"/>
      <c r="G5" s="17"/>
      <c r="H5" s="128"/>
      <c r="I5" s="95"/>
      <c r="J5" s="95"/>
      <c r="K5" s="95"/>
      <c r="L5" s="95"/>
      <c r="M5" s="95"/>
      <c r="N5" s="95"/>
      <c r="O5" s="95"/>
      <c r="P5" s="95"/>
      <c r="Q5" s="96"/>
      <c r="R5" s="96"/>
      <c r="S5" s="96"/>
      <c r="T5" s="96"/>
      <c r="U5" s="67"/>
    </row>
    <row r="6" spans="1:21" ht="12.75">
      <c r="A6" s="74" t="s">
        <v>58</v>
      </c>
      <c r="B6" s="75">
        <f>F116+F117+F118+F119+F120+F121+F123+F133+F143+F155+F156+F157+F158</f>
        <v>265</v>
      </c>
      <c r="C6" s="76">
        <f>COUNT(H116:H121)+COUNT(H125:H131)+COUNT(H135:H141)+COUNT(H145:H151)+COUNT(H155:H158)</f>
        <v>22</v>
      </c>
      <c r="D6" s="78">
        <f>G117+G118+G119+G120+G121+G123+G133+G143+G155+G156+G157+G158</f>
        <v>1.0651273148148146</v>
      </c>
      <c r="E6" s="125">
        <f t="shared" si="0"/>
        <v>0.0040193483577917535</v>
      </c>
      <c r="F6" s="22"/>
      <c r="G6" s="17"/>
      <c r="H6" s="128"/>
      <c r="I6" s="95"/>
      <c r="J6" s="95"/>
      <c r="K6" s="95"/>
      <c r="L6" s="95"/>
      <c r="M6" s="95"/>
      <c r="N6" s="95"/>
      <c r="O6" s="95"/>
      <c r="P6" s="95"/>
      <c r="Q6" s="96"/>
      <c r="R6" s="96"/>
      <c r="S6" s="96"/>
      <c r="T6" s="96"/>
      <c r="U6" s="67"/>
    </row>
    <row r="7" spans="1:21" ht="12.75">
      <c r="A7" s="19" t="s">
        <v>59</v>
      </c>
      <c r="B7" s="20">
        <f>F159+F160+F161+F163+F173+F183+F195+F196+F197+F198+F199+F200</f>
        <v>318.845</v>
      </c>
      <c r="C7" s="24">
        <f>COUNT(H159:H161)+COUNT(H165:H171)+COUNT(H175:H181)+COUNT(H185:H191)+COUNT(H195:H200)</f>
        <v>18</v>
      </c>
      <c r="D7" s="23">
        <f>G159+G160+G161+G163+G173+G183+G195+G196+G197+G198+G199+G200</f>
        <v>1.3208217592592595</v>
      </c>
      <c r="E7" s="125">
        <f t="shared" si="0"/>
        <v>0.004142519905468988</v>
      </c>
      <c r="F7" s="22"/>
      <c r="G7" s="17"/>
      <c r="H7" s="128"/>
      <c r="I7" s="95"/>
      <c r="J7" s="95"/>
      <c r="K7" s="95"/>
      <c r="L7" s="95"/>
      <c r="M7" s="95"/>
      <c r="N7" s="95"/>
      <c r="O7" s="95"/>
      <c r="P7" s="95"/>
      <c r="Q7" s="96"/>
      <c r="R7" s="96"/>
      <c r="S7" s="96"/>
      <c r="T7" s="96"/>
      <c r="U7" s="67"/>
    </row>
    <row r="8" spans="1:21" ht="12.75">
      <c r="A8" s="74" t="s">
        <v>60</v>
      </c>
      <c r="B8" s="79">
        <f>F201+F203+F213+F223+F233+F245+F246</f>
        <v>318.48999999999995</v>
      </c>
      <c r="C8" s="80">
        <f>COUNT(H201)+COUNT(H205:H211)+COUNT(H215:H221)+COUNT(H225:H231)+COUNT(H235:H241)+COUNT(H245:H246)</f>
        <v>22</v>
      </c>
      <c r="D8" s="77">
        <f>G201+G203+G213+G223+G233+G245+G246</f>
        <v>1.2749189814814816</v>
      </c>
      <c r="E8" s="125">
        <f t="shared" si="0"/>
        <v>0.004003011025405764</v>
      </c>
      <c r="F8" s="22"/>
      <c r="G8" s="17"/>
      <c r="H8" s="128"/>
      <c r="I8" s="95"/>
      <c r="J8" s="95"/>
      <c r="K8" s="95"/>
      <c r="L8" s="95"/>
      <c r="M8" s="95"/>
      <c r="N8" s="95"/>
      <c r="O8" s="95"/>
      <c r="P8" s="95"/>
      <c r="Q8" s="96"/>
      <c r="R8" s="96"/>
      <c r="S8" s="96"/>
      <c r="T8" s="96"/>
      <c r="U8" s="67"/>
    </row>
    <row r="9" spans="1:21" ht="12.75">
      <c r="A9" s="19" t="s">
        <v>61</v>
      </c>
      <c r="B9" s="25">
        <f>F247+F248+F249+F250+F251+F253+F263+F273+F285+F286+F287+F288</f>
        <v>229.62499999999997</v>
      </c>
      <c r="C9" s="26">
        <f>COUNT(H247:H251)+COUNT(H255:H261)+COUNT(H265:H271)+COUNT(H275:H281)+COUNT(H285:H288)</f>
        <v>20</v>
      </c>
      <c r="D9" s="27">
        <f>G247+G248+G249+G250+G251+G253+G263+G273+G285+G286+G287+G288</f>
        <v>0.9226736111111111</v>
      </c>
      <c r="E9" s="125">
        <f t="shared" si="0"/>
        <v>0.004018175769672777</v>
      </c>
      <c r="F9" s="22"/>
      <c r="G9" s="17"/>
      <c r="H9" s="128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67"/>
    </row>
    <row r="10" spans="1:21" ht="12.75">
      <c r="A10" s="74" t="s">
        <v>62</v>
      </c>
      <c r="B10" s="79">
        <f>F289+F290+F291+F293+F303+F313+F323</f>
        <v>365.28999999999996</v>
      </c>
      <c r="C10" s="80">
        <f>COUNT(H289:H291)+COUNT(H295:H301)+COUNT(H305:H311)+COUNT(H315:H321)+COUNT(H325:H331)</f>
        <v>27</v>
      </c>
      <c r="D10" s="81">
        <f>G289+G290+G291+G293+G303+G313+G323</f>
        <v>1.5184837962962963</v>
      </c>
      <c r="E10" s="125">
        <f t="shared" si="0"/>
        <v>0.004156926815123043</v>
      </c>
      <c r="F10" s="22"/>
      <c r="G10" s="17"/>
      <c r="H10" s="128"/>
      <c r="I10" s="95"/>
      <c r="J10" s="95"/>
      <c r="K10" s="95"/>
      <c r="L10" s="95"/>
      <c r="M10" s="95"/>
      <c r="N10" s="95"/>
      <c r="O10" s="95"/>
      <c r="P10" s="95"/>
      <c r="Q10" s="96"/>
      <c r="R10" s="96"/>
      <c r="S10" s="96"/>
      <c r="T10" s="96"/>
      <c r="U10" s="67"/>
    </row>
    <row r="11" spans="1:21" ht="12.75">
      <c r="A11" s="19" t="s">
        <v>63</v>
      </c>
      <c r="B11" s="25">
        <f>F333+F343+F353+F363+F375+F376+F377</f>
        <v>305.5665</v>
      </c>
      <c r="C11" s="26">
        <f>COUNT(H335:H341)+COUNT(H345:H351)+COUNT(H355:H361)+COUNT(H365:H371)+COUNT(H375:H377)</f>
        <v>22</v>
      </c>
      <c r="D11" s="27">
        <f>G333+G343+G353+G363+G375+G376+G377</f>
        <v>1.2551273148148148</v>
      </c>
      <c r="E11" s="125">
        <f t="shared" si="0"/>
        <v>0.004107542269243568</v>
      </c>
      <c r="F11" s="22"/>
      <c r="G11" s="17"/>
      <c r="H11" s="128"/>
      <c r="I11" s="95"/>
      <c r="J11" s="95"/>
      <c r="K11" s="95"/>
      <c r="L11" s="95"/>
      <c r="M11" s="95"/>
      <c r="N11" s="95"/>
      <c r="O11" s="95"/>
      <c r="P11" s="95"/>
      <c r="Q11" s="96"/>
      <c r="R11" s="96"/>
      <c r="S11" s="96"/>
      <c r="T11" s="96"/>
      <c r="U11" s="67"/>
    </row>
    <row r="12" spans="1:21" ht="12.75">
      <c r="A12" s="74" t="s">
        <v>64</v>
      </c>
      <c r="B12" s="79">
        <f>F378+F379+F380+F381+F383+F393+F403+F415+F416+F417+F418+F419</f>
        <v>276.8800000000001</v>
      </c>
      <c r="C12" s="80">
        <f>COUNT(H378:H381)+COUNT(H385:H391)+COUNT(H395:H401)+COUNT(H405:H411)+COUNT(H415:H419)</f>
        <v>22</v>
      </c>
      <c r="D12" s="81">
        <f>G378+G379+G380+G381+G383+G393+G403+G415+G416+G417+G418+G419</f>
        <v>1.1551504629629628</v>
      </c>
      <c r="E12" s="125">
        <f t="shared" si="0"/>
        <v>0.004172025653579031</v>
      </c>
      <c r="F12" s="22"/>
      <c r="G12" s="17"/>
      <c r="H12" s="128"/>
      <c r="I12" s="95"/>
      <c r="J12" s="95"/>
      <c r="K12" s="95"/>
      <c r="L12" s="95"/>
      <c r="M12" s="95"/>
      <c r="N12" s="95"/>
      <c r="O12" s="95"/>
      <c r="P12" s="95"/>
      <c r="Q12" s="96"/>
      <c r="R12" s="96"/>
      <c r="S12" s="96"/>
      <c r="T12" s="96"/>
      <c r="U12" s="67"/>
    </row>
    <row r="13" spans="1:21" ht="12.75">
      <c r="A13" s="19" t="s">
        <v>65</v>
      </c>
      <c r="B13" s="25">
        <f>F420+F421+F423+F433+F443+F453+F465</f>
        <v>283.81</v>
      </c>
      <c r="C13" s="26">
        <f>COUNT(H420:H421)+COUNT(H425:H431)+COUNT(H435:H441)+COUNT(H445:H451)+COUNT(H455:H461)+COUNT(H465)</f>
        <v>19</v>
      </c>
      <c r="D13" s="27">
        <f>G420+G421+G423+G433+G443+G453+G465+0</f>
        <v>1.1257175925925926</v>
      </c>
      <c r="E13" s="125">
        <f t="shared" si="0"/>
        <v>0.0039664479496585485</v>
      </c>
      <c r="F13" s="22"/>
      <c r="G13" s="17"/>
      <c r="H13" s="128"/>
      <c r="I13" s="95"/>
      <c r="J13" s="95"/>
      <c r="K13" s="95"/>
      <c r="L13" s="95"/>
      <c r="M13" s="95"/>
      <c r="N13" s="95"/>
      <c r="O13" s="95"/>
      <c r="P13" s="95"/>
      <c r="Q13" s="96"/>
      <c r="R13" s="96"/>
      <c r="S13" s="96"/>
      <c r="T13" s="96"/>
      <c r="U13" s="67"/>
    </row>
    <row r="14" spans="1:16" ht="12.75">
      <c r="A14" s="74" t="s">
        <v>66</v>
      </c>
      <c r="B14" s="75">
        <f>F466+F467+F468+F469+F470+F471+F473+F483+F493+F505+F506+F507</f>
        <v>243.68</v>
      </c>
      <c r="C14" s="82">
        <f>COUNT(H466:H471)+COUNT(H475:H481)+COUNT(H485:H491)+COUNT(H495:H501)+COUNT(H505:H507)</f>
        <v>20</v>
      </c>
      <c r="D14" s="78">
        <f>G466+G467+G468+G469+G470+G471+G473+G483+G493+G505+G506+G507</f>
        <v>0.9639930555555556</v>
      </c>
      <c r="E14" s="125">
        <f t="shared" si="0"/>
        <v>0.003955979380973225</v>
      </c>
      <c r="F14" s="22"/>
      <c r="G14" s="17"/>
      <c r="H14" s="128"/>
      <c r="I14" s="95"/>
      <c r="J14" s="96"/>
      <c r="K14" s="95"/>
      <c r="L14" s="95"/>
      <c r="M14" s="95"/>
      <c r="N14" s="95"/>
      <c r="O14" s="95"/>
      <c r="P14" s="95"/>
    </row>
    <row r="15" spans="1:11" ht="12.75">
      <c r="A15" s="19" t="s">
        <v>67</v>
      </c>
      <c r="B15" s="20">
        <f>F508+F509+F510+F511+F513+F523+F533+F545+F546+F547+F548+F549+F550</f>
        <v>308.91</v>
      </c>
      <c r="C15" s="21">
        <f>COUNT(H508:H511)+COUNT(H515:H521)+COUNT(H525:H531)+COUNT(H535:H541)+COUNT(H545:H550)</f>
        <v>22</v>
      </c>
      <c r="D15" s="23">
        <f>G508+G509+G510+G511+G513+G523+G533+G545+G546+G547+G548+G549+G550</f>
        <v>1.2284953703703705</v>
      </c>
      <c r="E15" s="125">
        <f t="shared" si="0"/>
        <v>0.003976871484802597</v>
      </c>
      <c r="F15" s="22"/>
      <c r="G15" s="29"/>
      <c r="H15" s="127"/>
      <c r="I15" s="93"/>
      <c r="J15" s="7"/>
      <c r="K15" s="7"/>
    </row>
    <row r="16" spans="1:11" ht="15.75">
      <c r="A16" s="83">
        <v>2005</v>
      </c>
      <c r="B16" s="84">
        <f>SUM(B4:B15)</f>
        <v>3207.0164999999997</v>
      </c>
      <c r="C16" s="85">
        <f>SUM(C4:C15)</f>
        <v>240</v>
      </c>
      <c r="D16" s="86">
        <f>SUM(D4:D15)</f>
        <v>13.045821759259258</v>
      </c>
      <c r="E16" s="125">
        <f t="shared" si="0"/>
        <v>0.0040678997938611355</v>
      </c>
      <c r="F16" s="30"/>
      <c r="G16" s="116">
        <f>IF(C16=0,0,B16/C16)</f>
        <v>13.36256875</v>
      </c>
      <c r="H16" s="129" t="s">
        <v>0</v>
      </c>
      <c r="I16" s="6"/>
      <c r="J16" s="7"/>
      <c r="K16" s="122"/>
    </row>
    <row r="17" spans="1:11" ht="12.75">
      <c r="A17" s="31" t="s">
        <v>68</v>
      </c>
      <c r="B17" s="32"/>
      <c r="C17" s="33"/>
      <c r="D17" s="34"/>
      <c r="E17" s="99"/>
      <c r="F17" s="22"/>
      <c r="G17" s="13"/>
      <c r="H17" s="127"/>
      <c r="I17" s="6"/>
      <c r="J17" s="7"/>
      <c r="K17" s="7"/>
    </row>
    <row r="18" spans="1:11" ht="15.75">
      <c r="A18" s="87" t="s">
        <v>69</v>
      </c>
      <c r="B18" s="88">
        <f>B16</f>
        <v>3207.0164999999997</v>
      </c>
      <c r="C18" s="115">
        <f>C16+C17</f>
        <v>240</v>
      </c>
      <c r="D18" s="89">
        <f>D16+D17</f>
        <v>13.045821759259258</v>
      </c>
      <c r="E18" s="98"/>
      <c r="F18" s="22"/>
      <c r="G18" s="17"/>
      <c r="H18" s="127"/>
      <c r="I18" s="6"/>
      <c r="J18" s="7"/>
      <c r="K18" s="7"/>
    </row>
    <row r="20" ht="12.75">
      <c r="A20" s="8" t="s">
        <v>71</v>
      </c>
    </row>
    <row r="21" spans="1:20" s="59" customFormat="1" ht="12.75">
      <c r="A21" s="68">
        <v>38349</v>
      </c>
      <c r="B21" s="59" t="s">
        <v>101</v>
      </c>
      <c r="F21" s="69">
        <v>12</v>
      </c>
      <c r="G21" s="110">
        <v>0.04050925925925926</v>
      </c>
      <c r="H21" s="131">
        <f>G21/F21</f>
        <v>0.0033757716049382714</v>
      </c>
      <c r="I21" s="70">
        <v>144</v>
      </c>
      <c r="J21" s="70">
        <v>56</v>
      </c>
      <c r="K21" s="71">
        <v>71</v>
      </c>
      <c r="L21" s="45" t="s">
        <v>100</v>
      </c>
      <c r="M21" s="100"/>
      <c r="N21" s="100"/>
      <c r="O21" s="100"/>
      <c r="P21" s="100"/>
      <c r="Q21" s="100"/>
      <c r="R21" s="100"/>
      <c r="S21" s="100"/>
      <c r="T21" s="100"/>
    </row>
    <row r="22" spans="1:17" ht="12.75">
      <c r="A22" s="101"/>
      <c r="B22" s="67"/>
      <c r="C22" s="67"/>
      <c r="D22" s="67"/>
      <c r="E22" s="67"/>
      <c r="F22" s="52"/>
      <c r="G22" s="102"/>
      <c r="H22" s="130"/>
      <c r="I22" s="66"/>
      <c r="J22" s="66"/>
      <c r="K22" s="66"/>
      <c r="L22" s="67"/>
      <c r="M22" s="67"/>
      <c r="N22" s="67"/>
      <c r="O22" s="67"/>
      <c r="P22" s="67"/>
      <c r="Q22" s="67"/>
    </row>
    <row r="23" spans="1:89" ht="12.75">
      <c r="A23" s="39" t="s">
        <v>51</v>
      </c>
      <c r="B23" s="40"/>
      <c r="C23" s="41"/>
      <c r="D23" s="41"/>
      <c r="E23" s="123" t="s">
        <v>88</v>
      </c>
      <c r="F23" s="42">
        <f>SUM(F25:F31)</f>
        <v>16.33</v>
      </c>
      <c r="G23" s="109">
        <f>SUM(G25:G31)</f>
        <v>0.06623842592592592</v>
      </c>
      <c r="H23" s="131">
        <f>G23/F23</f>
        <v>0.004056241636615183</v>
      </c>
      <c r="I23" s="43"/>
      <c r="J23" s="43"/>
      <c r="K23" s="44"/>
      <c r="L23" s="41"/>
      <c r="M23" s="41"/>
      <c r="N23" s="41"/>
      <c r="O23" s="41"/>
      <c r="P23" s="41"/>
      <c r="Q23" s="41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</row>
    <row r="24" spans="1:20" ht="12.75">
      <c r="A24" s="46"/>
      <c r="B24" s="28"/>
      <c r="C24" s="28"/>
      <c r="D24" s="28"/>
      <c r="E24" s="28"/>
      <c r="F24" s="48" t="s">
        <v>52</v>
      </c>
      <c r="G24" s="108" t="s">
        <v>54</v>
      </c>
      <c r="H24" s="132" t="s">
        <v>55</v>
      </c>
      <c r="I24" s="18" t="s">
        <v>78</v>
      </c>
      <c r="J24" s="18" t="s">
        <v>79</v>
      </c>
      <c r="K24" s="18" t="s">
        <v>80</v>
      </c>
      <c r="L24" s="53"/>
      <c r="M24" s="53"/>
      <c r="N24" s="53"/>
      <c r="O24" s="53"/>
      <c r="P24" s="53"/>
      <c r="Q24" s="53"/>
      <c r="R24" s="53"/>
      <c r="S24" s="53"/>
      <c r="T24" s="53"/>
    </row>
    <row r="25" spans="1:20" s="59" customFormat="1" ht="12.75">
      <c r="A25" s="68">
        <v>38348</v>
      </c>
      <c r="F25" s="124"/>
      <c r="G25" s="110"/>
      <c r="H25" s="131" t="e">
        <f aca="true" t="shared" si="1" ref="H25:H31">G25/F25</f>
        <v>#DIV/0!</v>
      </c>
      <c r="I25" s="70"/>
      <c r="J25" s="70"/>
      <c r="K25" s="71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1:20" s="59" customFormat="1" ht="12.75">
      <c r="A26" s="68">
        <v>38349</v>
      </c>
      <c r="F26" s="69"/>
      <c r="G26" s="110"/>
      <c r="H26" s="131" t="e">
        <f t="shared" si="1"/>
        <v>#DIV/0!</v>
      </c>
      <c r="I26" s="70"/>
      <c r="J26" s="70"/>
      <c r="K26" s="71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0" s="59" customFormat="1" ht="12.75">
      <c r="A27" s="68">
        <v>38350</v>
      </c>
      <c r="B27" s="59" t="s">
        <v>71</v>
      </c>
      <c r="F27" s="69"/>
      <c r="G27" s="110"/>
      <c r="H27" s="131" t="e">
        <f t="shared" si="1"/>
        <v>#DIV/0!</v>
      </c>
      <c r="I27" s="70" t="s">
        <v>71</v>
      </c>
      <c r="J27" s="70" t="s">
        <v>71</v>
      </c>
      <c r="K27" s="71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s="59" customFormat="1" ht="12.75">
      <c r="A28" s="68">
        <v>38351</v>
      </c>
      <c r="B28" s="59" t="s">
        <v>71</v>
      </c>
      <c r="F28" s="69"/>
      <c r="G28" s="110"/>
      <c r="H28" s="131" t="e">
        <f t="shared" si="1"/>
        <v>#DIV/0!</v>
      </c>
      <c r="I28" s="70" t="s">
        <v>71</v>
      </c>
      <c r="J28" s="70" t="s">
        <v>71</v>
      </c>
      <c r="K28" s="71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59" customFormat="1" ht="12.75">
      <c r="A29" s="68">
        <v>38352</v>
      </c>
      <c r="F29" s="69"/>
      <c r="G29" s="110"/>
      <c r="H29" s="131" t="e">
        <f t="shared" si="1"/>
        <v>#DIV/0!</v>
      </c>
      <c r="I29" s="70"/>
      <c r="J29" s="70"/>
      <c r="K29" s="71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ht="12.75">
      <c r="A30" s="47">
        <v>38353</v>
      </c>
      <c r="B30" s="8" t="s">
        <v>102</v>
      </c>
      <c r="F30" s="48">
        <v>4.23</v>
      </c>
      <c r="G30" s="108">
        <v>0.018252314814814815</v>
      </c>
      <c r="H30" s="131">
        <f t="shared" si="1"/>
        <v>0.004314968041327379</v>
      </c>
      <c r="I30" s="18">
        <v>148</v>
      </c>
      <c r="J30" s="18">
        <v>70</v>
      </c>
      <c r="K30" s="60">
        <v>74.2</v>
      </c>
      <c r="L30" s="67" t="s">
        <v>105</v>
      </c>
      <c r="M30" s="67"/>
      <c r="N30" s="67"/>
      <c r="O30" s="67"/>
      <c r="P30" s="67"/>
      <c r="Q30" s="67"/>
      <c r="R30" s="67"/>
      <c r="S30" s="67"/>
      <c r="T30" s="67"/>
    </row>
    <row r="31" spans="1:20" ht="12.75">
      <c r="A31" s="47">
        <v>38354</v>
      </c>
      <c r="B31" s="8" t="s">
        <v>104</v>
      </c>
      <c r="F31" s="48">
        <v>12.1</v>
      </c>
      <c r="G31" s="108">
        <v>0.04798611111111111</v>
      </c>
      <c r="H31" s="131">
        <f t="shared" si="1"/>
        <v>0.003965794306703398</v>
      </c>
      <c r="I31" s="18">
        <v>157</v>
      </c>
      <c r="J31" s="18">
        <v>75</v>
      </c>
      <c r="K31" s="60">
        <v>72.1</v>
      </c>
      <c r="L31" s="67" t="s">
        <v>106</v>
      </c>
      <c r="M31" s="67"/>
      <c r="N31" s="67"/>
      <c r="O31" s="67"/>
      <c r="P31" s="67"/>
      <c r="Q31" s="67"/>
      <c r="R31" s="67"/>
      <c r="S31" s="67"/>
      <c r="T31" s="67"/>
    </row>
    <row r="32" spans="1:20" ht="12.75">
      <c r="A32" s="35"/>
      <c r="B32" s="36"/>
      <c r="C32" s="36"/>
      <c r="D32" s="36"/>
      <c r="E32" s="36"/>
      <c r="F32" s="37"/>
      <c r="G32" s="111"/>
      <c r="H32" s="133"/>
      <c r="I32" s="38"/>
      <c r="J32" s="38"/>
      <c r="K32" s="66"/>
      <c r="L32" s="67"/>
      <c r="M32" s="67"/>
      <c r="N32" s="67"/>
      <c r="O32" s="67"/>
      <c r="P32" s="67"/>
      <c r="Q32" s="67"/>
      <c r="T32" s="67"/>
    </row>
    <row r="33" spans="1:89" ht="12.75">
      <c r="A33" s="39" t="s">
        <v>70</v>
      </c>
      <c r="B33" s="40"/>
      <c r="C33" s="41"/>
      <c r="D33" s="41"/>
      <c r="E33" s="123" t="s">
        <v>88</v>
      </c>
      <c r="F33" s="42">
        <f>SUM(F35:F41)</f>
        <v>51.33</v>
      </c>
      <c r="G33" s="109">
        <f>SUM(G35:G41)</f>
        <v>0.2073726851851852</v>
      </c>
      <c r="H33" s="131">
        <f>G33/F33</f>
        <v>0.004039989970488705</v>
      </c>
      <c r="I33" s="43"/>
      <c r="J33" s="43"/>
      <c r="K33" s="44"/>
      <c r="L33" s="41"/>
      <c r="M33" s="41"/>
      <c r="N33" s="41"/>
      <c r="O33" s="41"/>
      <c r="P33" s="41"/>
      <c r="Q33" s="41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</row>
    <row r="34" spans="1:17" ht="12.75">
      <c r="A34" s="46"/>
      <c r="B34" s="28"/>
      <c r="C34" s="28"/>
      <c r="D34" s="28"/>
      <c r="E34" s="28"/>
      <c r="F34" s="48" t="s">
        <v>52</v>
      </c>
      <c r="G34" s="108" t="s">
        <v>54</v>
      </c>
      <c r="H34" s="132" t="s">
        <v>55</v>
      </c>
      <c r="I34" s="18" t="s">
        <v>78</v>
      </c>
      <c r="J34" s="18" t="s">
        <v>79</v>
      </c>
      <c r="K34" s="18" t="s">
        <v>80</v>
      </c>
      <c r="L34" s="28"/>
      <c r="M34" s="28"/>
      <c r="N34" s="28"/>
      <c r="O34" s="28"/>
      <c r="P34" s="28"/>
      <c r="Q34" s="28"/>
    </row>
    <row r="35" spans="1:12" ht="12.75">
      <c r="A35" s="47">
        <v>38355</v>
      </c>
      <c r="B35" s="8" t="s">
        <v>102</v>
      </c>
      <c r="F35" s="48">
        <v>4.23</v>
      </c>
      <c r="G35" s="108">
        <v>0.0175</v>
      </c>
      <c r="H35" s="131">
        <f aca="true" t="shared" si="2" ref="H35:H41">G35/F35</f>
        <v>0.004137115839243499</v>
      </c>
      <c r="I35" s="18">
        <v>150</v>
      </c>
      <c r="J35" s="18">
        <v>70</v>
      </c>
      <c r="K35" s="60">
        <v>72.8</v>
      </c>
      <c r="L35" s="67" t="s">
        <v>105</v>
      </c>
    </row>
    <row r="36" spans="1:12" ht="12.75">
      <c r="A36" s="47">
        <v>38356</v>
      </c>
      <c r="B36" s="8" t="s">
        <v>107</v>
      </c>
      <c r="F36" s="48">
        <v>15</v>
      </c>
      <c r="G36" s="108">
        <v>0.062233796296296294</v>
      </c>
      <c r="H36" s="131">
        <f t="shared" si="2"/>
        <v>0.00414891975308642</v>
      </c>
      <c r="I36" s="18">
        <v>146</v>
      </c>
      <c r="J36" s="18"/>
      <c r="K36" s="60"/>
      <c r="L36" s="67" t="s">
        <v>105</v>
      </c>
    </row>
    <row r="37" spans="1:11" ht="12.75">
      <c r="A37" s="47">
        <v>38357</v>
      </c>
      <c r="F37" s="48"/>
      <c r="G37" s="108"/>
      <c r="H37" s="131" t="e">
        <f t="shared" si="2"/>
        <v>#DIV/0!</v>
      </c>
      <c r="I37" s="18"/>
      <c r="J37" s="18"/>
      <c r="K37" s="60"/>
    </row>
    <row r="38" spans="1:12" ht="12.75">
      <c r="A38" s="47">
        <v>38358</v>
      </c>
      <c r="B38" s="8" t="s">
        <v>104</v>
      </c>
      <c r="F38" s="48">
        <v>12.1</v>
      </c>
      <c r="G38" s="108">
        <v>0.05116898148148149</v>
      </c>
      <c r="H38" s="131">
        <f t="shared" si="2"/>
        <v>0.004228841444750536</v>
      </c>
      <c r="I38" s="18">
        <v>145</v>
      </c>
      <c r="J38" s="18">
        <v>68</v>
      </c>
      <c r="K38" s="60"/>
      <c r="L38" s="8" t="s">
        <v>108</v>
      </c>
    </row>
    <row r="39" spans="1:11" ht="12.75">
      <c r="A39" s="47">
        <v>38359</v>
      </c>
      <c r="F39" s="48"/>
      <c r="G39" s="108"/>
      <c r="H39" s="131" t="e">
        <f t="shared" si="2"/>
        <v>#DIV/0!</v>
      </c>
      <c r="I39" s="18"/>
      <c r="J39" s="18"/>
      <c r="K39" s="60"/>
    </row>
    <row r="40" spans="1:12" ht="12.75">
      <c r="A40" s="47">
        <v>38360</v>
      </c>
      <c r="B40" s="8" t="s">
        <v>109</v>
      </c>
      <c r="F40" s="48">
        <v>10</v>
      </c>
      <c r="G40" s="108">
        <v>0.03364583333333333</v>
      </c>
      <c r="H40" s="131">
        <f t="shared" si="2"/>
        <v>0.003364583333333333</v>
      </c>
      <c r="I40" s="18">
        <v>169</v>
      </c>
      <c r="J40" s="18"/>
      <c r="K40" s="60"/>
      <c r="L40" s="8" t="s">
        <v>110</v>
      </c>
    </row>
    <row r="41" spans="1:12" ht="12.75">
      <c r="A41" s="47">
        <v>38361</v>
      </c>
      <c r="B41" s="8" t="s">
        <v>111</v>
      </c>
      <c r="F41" s="48">
        <v>10</v>
      </c>
      <c r="G41" s="108">
        <v>0.04282407407407407</v>
      </c>
      <c r="H41" s="131">
        <f t="shared" si="2"/>
        <v>0.004282407407407407</v>
      </c>
      <c r="I41" s="18">
        <v>140</v>
      </c>
      <c r="J41" s="18">
        <v>68</v>
      </c>
      <c r="K41" s="60"/>
      <c r="L41" s="67" t="s">
        <v>105</v>
      </c>
    </row>
    <row r="42" spans="1:17" ht="12.75">
      <c r="A42" s="35"/>
      <c r="B42" s="36"/>
      <c r="C42" s="36"/>
      <c r="D42" s="36"/>
      <c r="E42" s="36"/>
      <c r="F42" s="37"/>
      <c r="G42" s="111"/>
      <c r="H42" s="133"/>
      <c r="I42" s="38"/>
      <c r="J42" s="38"/>
      <c r="K42" s="38"/>
      <c r="L42" s="36"/>
      <c r="M42" s="36"/>
      <c r="N42" s="36"/>
      <c r="O42" s="36"/>
      <c r="P42" s="36"/>
      <c r="Q42" s="36"/>
    </row>
    <row r="43" spans="1:89" ht="12.75">
      <c r="A43" s="39" t="s">
        <v>1</v>
      </c>
      <c r="B43" s="40"/>
      <c r="C43" s="41"/>
      <c r="D43" s="41"/>
      <c r="E43" s="123" t="s">
        <v>88</v>
      </c>
      <c r="F43" s="42">
        <f>SUM(F45:F51)</f>
        <v>102.33</v>
      </c>
      <c r="G43" s="109">
        <f>SUM(G45:G51)</f>
        <v>0.43060185185185185</v>
      </c>
      <c r="H43" s="131">
        <f aca="true" t="shared" si="3" ref="H43:H106">G43/F43</f>
        <v>0.0042079727533651115</v>
      </c>
      <c r="I43" s="43"/>
      <c r="J43" s="43"/>
      <c r="K43" s="44"/>
      <c r="L43" s="41"/>
      <c r="M43" s="41"/>
      <c r="N43" s="41"/>
      <c r="O43" s="41"/>
      <c r="P43" s="41"/>
      <c r="Q43" s="41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</row>
    <row r="44" spans="1:17" ht="12.75">
      <c r="A44" s="46"/>
      <c r="B44" s="28"/>
      <c r="C44" s="28"/>
      <c r="D44" s="28"/>
      <c r="E44" s="28"/>
      <c r="F44" s="48" t="s">
        <v>52</v>
      </c>
      <c r="G44" s="108" t="s">
        <v>54</v>
      </c>
      <c r="H44" s="132" t="s">
        <v>55</v>
      </c>
      <c r="I44" s="18" t="s">
        <v>78</v>
      </c>
      <c r="J44" s="18" t="s">
        <v>79</v>
      </c>
      <c r="K44" s="18" t="s">
        <v>80</v>
      </c>
      <c r="L44" s="28"/>
      <c r="M44" s="28"/>
      <c r="N44" s="28"/>
      <c r="O44" s="28"/>
      <c r="P44" s="28"/>
      <c r="Q44" s="28"/>
    </row>
    <row r="45" spans="1:12" ht="12.75">
      <c r="A45" s="47">
        <v>38362</v>
      </c>
      <c r="B45" s="8" t="s">
        <v>112</v>
      </c>
      <c r="F45" s="48">
        <v>11.1</v>
      </c>
      <c r="G45" s="108">
        <v>0.04918981481481482</v>
      </c>
      <c r="H45" s="131">
        <f t="shared" si="3"/>
        <v>0.004431514848181516</v>
      </c>
      <c r="I45" s="18">
        <v>140</v>
      </c>
      <c r="J45" s="18">
        <v>72</v>
      </c>
      <c r="K45" s="60">
        <v>69.9</v>
      </c>
      <c r="L45" s="67" t="s">
        <v>105</v>
      </c>
    </row>
    <row r="46" spans="1:12" ht="12.75">
      <c r="A46" s="47">
        <v>38363</v>
      </c>
      <c r="B46" s="8" t="s">
        <v>102</v>
      </c>
      <c r="F46" s="48">
        <v>4.23</v>
      </c>
      <c r="G46" s="108">
        <v>0.018599537037037036</v>
      </c>
      <c r="H46" s="131">
        <f t="shared" si="3"/>
        <v>0.0043970536730584</v>
      </c>
      <c r="I46" s="18">
        <v>136</v>
      </c>
      <c r="J46" s="18">
        <v>70</v>
      </c>
      <c r="K46" s="60"/>
      <c r="L46" s="67" t="s">
        <v>105</v>
      </c>
    </row>
    <row r="47" spans="1:12" ht="12.75">
      <c r="A47" s="47">
        <v>38364</v>
      </c>
      <c r="B47" s="8" t="s">
        <v>112</v>
      </c>
      <c r="F47" s="48">
        <v>11.1</v>
      </c>
      <c r="G47" s="108">
        <v>0.04895833333333333</v>
      </c>
      <c r="H47" s="131">
        <f>G47/F47</f>
        <v>0.004410660660660661</v>
      </c>
      <c r="I47" s="18">
        <v>138</v>
      </c>
      <c r="J47" s="18"/>
      <c r="K47" s="60">
        <v>68.8</v>
      </c>
      <c r="L47" s="67" t="s">
        <v>105</v>
      </c>
    </row>
    <row r="48" spans="1:12" ht="12.75">
      <c r="A48" s="47">
        <v>38365</v>
      </c>
      <c r="B48" s="8" t="s">
        <v>116</v>
      </c>
      <c r="F48" s="48">
        <v>22.6</v>
      </c>
      <c r="G48" s="108">
        <v>0.09534722222222221</v>
      </c>
      <c r="H48" s="131">
        <f t="shared" si="3"/>
        <v>0.0042189036381514245</v>
      </c>
      <c r="I48" s="18">
        <v>140</v>
      </c>
      <c r="J48" s="18">
        <v>73</v>
      </c>
      <c r="K48" s="60"/>
      <c r="L48" s="67" t="s">
        <v>105</v>
      </c>
    </row>
    <row r="49" spans="1:12" ht="12.75">
      <c r="A49" s="47">
        <v>38366</v>
      </c>
      <c r="B49" s="8" t="s">
        <v>117</v>
      </c>
      <c r="F49" s="48">
        <v>8.3</v>
      </c>
      <c r="G49" s="108">
        <v>0.03886574074074074</v>
      </c>
      <c r="H49" s="131">
        <f t="shared" si="3"/>
        <v>0.004682619366354306</v>
      </c>
      <c r="I49" s="18">
        <v>139</v>
      </c>
      <c r="J49" s="18"/>
      <c r="K49" s="60"/>
      <c r="L49" s="67" t="s">
        <v>105</v>
      </c>
    </row>
    <row r="50" spans="1:12" ht="12.75">
      <c r="A50" s="47">
        <v>38367</v>
      </c>
      <c r="B50" s="8" t="s">
        <v>118</v>
      </c>
      <c r="F50" s="48">
        <v>10</v>
      </c>
      <c r="G50" s="108">
        <v>0.033067129629629634</v>
      </c>
      <c r="H50" s="131">
        <f t="shared" si="3"/>
        <v>0.0033067129629629636</v>
      </c>
      <c r="I50" s="18"/>
      <c r="J50" s="18"/>
      <c r="K50" s="60"/>
      <c r="L50" s="8" t="s">
        <v>110</v>
      </c>
    </row>
    <row r="51" spans="1:12" ht="12.75">
      <c r="A51" s="47">
        <v>38368</v>
      </c>
      <c r="B51" s="8" t="s">
        <v>119</v>
      </c>
      <c r="F51" s="48">
        <v>35</v>
      </c>
      <c r="G51" s="108">
        <v>0.14657407407407408</v>
      </c>
      <c r="H51" s="131">
        <f t="shared" si="3"/>
        <v>0.004187830687830688</v>
      </c>
      <c r="I51" s="18"/>
      <c r="J51" s="18"/>
      <c r="K51" s="60"/>
      <c r="L51" s="67" t="s">
        <v>105</v>
      </c>
    </row>
    <row r="52" spans="1:17" ht="12.75">
      <c r="A52" s="35"/>
      <c r="B52" s="36"/>
      <c r="C52" s="36"/>
      <c r="D52" s="36"/>
      <c r="E52" s="36"/>
      <c r="F52" s="37"/>
      <c r="G52" s="111"/>
      <c r="H52" s="131"/>
      <c r="I52" s="38"/>
      <c r="J52" s="38"/>
      <c r="K52" s="38"/>
      <c r="L52" s="36"/>
      <c r="M52" s="36"/>
      <c r="N52" s="36"/>
      <c r="O52" s="36"/>
      <c r="P52" s="36"/>
      <c r="Q52" s="36"/>
    </row>
    <row r="53" spans="1:89" ht="12.75">
      <c r="A53" s="39" t="s">
        <v>2</v>
      </c>
      <c r="B53" s="40"/>
      <c r="C53" s="41"/>
      <c r="D53" s="41"/>
      <c r="E53" s="123" t="s">
        <v>88</v>
      </c>
      <c r="F53" s="42">
        <f>SUM(F55:F61)</f>
        <v>30</v>
      </c>
      <c r="G53" s="109">
        <f>SUM(G55:G61)</f>
        <v>0.12687500000000002</v>
      </c>
      <c r="H53" s="131">
        <f t="shared" si="3"/>
        <v>0.0042291666666666675</v>
      </c>
      <c r="I53" s="43"/>
      <c r="J53" s="43"/>
      <c r="K53" s="44"/>
      <c r="L53" s="41"/>
      <c r="M53" s="41"/>
      <c r="N53" s="41"/>
      <c r="O53" s="41"/>
      <c r="P53" s="41"/>
      <c r="Q53" s="41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</row>
    <row r="54" spans="1:17" ht="12.75">
      <c r="A54" s="46"/>
      <c r="B54" s="28"/>
      <c r="C54" s="28"/>
      <c r="D54" s="28"/>
      <c r="E54" s="28"/>
      <c r="F54" s="48" t="s">
        <v>52</v>
      </c>
      <c r="G54" s="108" t="s">
        <v>54</v>
      </c>
      <c r="H54" s="132" t="s">
        <v>55</v>
      </c>
      <c r="I54" s="18" t="s">
        <v>78</v>
      </c>
      <c r="J54" s="18" t="s">
        <v>79</v>
      </c>
      <c r="K54" s="18" t="s">
        <v>80</v>
      </c>
      <c r="L54" s="28"/>
      <c r="M54" s="28"/>
      <c r="N54" s="28"/>
      <c r="O54" s="28"/>
      <c r="P54" s="28"/>
      <c r="Q54" s="28"/>
    </row>
    <row r="55" spans="1:11" ht="12.75">
      <c r="A55" s="47">
        <v>38369</v>
      </c>
      <c r="F55" s="48"/>
      <c r="G55" s="108"/>
      <c r="H55" s="131" t="e">
        <f t="shared" si="3"/>
        <v>#DIV/0!</v>
      </c>
      <c r="I55" s="18"/>
      <c r="J55" s="18"/>
      <c r="K55" s="60"/>
    </row>
    <row r="56" spans="1:11" ht="12.75">
      <c r="A56" s="47">
        <v>38370</v>
      </c>
      <c r="F56" s="48"/>
      <c r="G56" s="108"/>
      <c r="H56" s="131" t="e">
        <f t="shared" si="3"/>
        <v>#DIV/0!</v>
      </c>
      <c r="I56" s="18"/>
      <c r="J56" s="18"/>
      <c r="K56" s="60"/>
    </row>
    <row r="57" spans="1:12" ht="12.75">
      <c r="A57" s="47">
        <v>38371</v>
      </c>
      <c r="B57" s="8" t="s">
        <v>111</v>
      </c>
      <c r="F57" s="48">
        <v>10</v>
      </c>
      <c r="G57" s="108">
        <v>0.04565972222222223</v>
      </c>
      <c r="H57" s="131">
        <f t="shared" si="3"/>
        <v>0.004565972222222223</v>
      </c>
      <c r="I57" s="18">
        <v>138</v>
      </c>
      <c r="J57" s="18"/>
      <c r="K57" s="60"/>
      <c r="L57" s="8" t="s">
        <v>124</v>
      </c>
    </row>
    <row r="58" spans="1:12" ht="12.75">
      <c r="A58" s="47">
        <v>38372</v>
      </c>
      <c r="B58" s="8" t="s">
        <v>120</v>
      </c>
      <c r="F58" s="48">
        <v>5</v>
      </c>
      <c r="G58" s="108">
        <v>0.019016203703703705</v>
      </c>
      <c r="H58" s="131">
        <f t="shared" si="3"/>
        <v>0.003803240740740741</v>
      </c>
      <c r="I58" s="18">
        <v>150</v>
      </c>
      <c r="J58" s="18"/>
      <c r="K58" s="60"/>
      <c r="L58" s="8" t="s">
        <v>121</v>
      </c>
    </row>
    <row r="59" spans="1:12" ht="12.75">
      <c r="A59" s="47">
        <v>38373</v>
      </c>
      <c r="B59" s="8" t="s">
        <v>122</v>
      </c>
      <c r="F59" s="48">
        <v>15</v>
      </c>
      <c r="G59" s="108">
        <v>0.06219907407407407</v>
      </c>
      <c r="H59" s="131">
        <f t="shared" si="3"/>
        <v>0.004146604938271605</v>
      </c>
      <c r="I59" s="18">
        <v>136</v>
      </c>
      <c r="J59" s="18">
        <v>70</v>
      </c>
      <c r="K59" s="60"/>
      <c r="L59" s="8" t="s">
        <v>123</v>
      </c>
    </row>
    <row r="60" spans="1:11" ht="12.75">
      <c r="A60" s="47">
        <v>38374</v>
      </c>
      <c r="F60" s="48"/>
      <c r="H60" s="131" t="e">
        <f t="shared" si="3"/>
        <v>#DIV/0!</v>
      </c>
      <c r="I60" s="18"/>
      <c r="J60" s="18"/>
      <c r="K60" s="60"/>
    </row>
    <row r="61" spans="1:11" ht="12.75">
      <c r="A61" s="47">
        <v>38375</v>
      </c>
      <c r="F61" s="48"/>
      <c r="G61" s="108"/>
      <c r="H61" s="131" t="e">
        <f t="shared" si="3"/>
        <v>#DIV/0!</v>
      </c>
      <c r="I61" s="18"/>
      <c r="J61" s="18"/>
      <c r="K61" s="60"/>
    </row>
    <row r="62" spans="1:17" ht="12.75">
      <c r="A62" s="35"/>
      <c r="B62" s="36"/>
      <c r="C62" s="36"/>
      <c r="D62" s="36"/>
      <c r="E62" s="36"/>
      <c r="F62" s="37"/>
      <c r="G62" s="111"/>
      <c r="H62" s="131"/>
      <c r="I62" s="38"/>
      <c r="J62" s="38"/>
      <c r="K62" s="38"/>
      <c r="L62" s="36"/>
      <c r="M62" s="36"/>
      <c r="N62" s="36"/>
      <c r="O62" s="36"/>
      <c r="P62" s="36"/>
      <c r="Q62" s="36"/>
    </row>
    <row r="63" spans="1:89" ht="12.75">
      <c r="A63" s="39" t="s">
        <v>3</v>
      </c>
      <c r="B63" s="40"/>
      <c r="C63" s="41"/>
      <c r="D63" s="41"/>
      <c r="E63" s="123" t="s">
        <v>88</v>
      </c>
      <c r="F63" s="42">
        <f>SUM(F65:F71)</f>
        <v>0</v>
      </c>
      <c r="G63" s="109">
        <f>SUM(G65:G71)</f>
        <v>0</v>
      </c>
      <c r="H63" s="131" t="e">
        <f t="shared" si="3"/>
        <v>#DIV/0!</v>
      </c>
      <c r="I63" s="43"/>
      <c r="J63" s="43"/>
      <c r="K63" s="44"/>
      <c r="L63" s="41"/>
      <c r="M63" s="41"/>
      <c r="N63" s="41"/>
      <c r="O63" s="41"/>
      <c r="P63" s="41"/>
      <c r="Q63" s="41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</row>
    <row r="64" spans="1:17" ht="12.75">
      <c r="A64" s="46"/>
      <c r="B64" s="28"/>
      <c r="C64" s="28"/>
      <c r="D64" s="28"/>
      <c r="E64" s="28"/>
      <c r="F64" s="48" t="s">
        <v>52</v>
      </c>
      <c r="G64" s="108" t="s">
        <v>54</v>
      </c>
      <c r="H64" s="132" t="s">
        <v>55</v>
      </c>
      <c r="I64" s="18" t="s">
        <v>78</v>
      </c>
      <c r="J64" s="18" t="s">
        <v>79</v>
      </c>
      <c r="K64" s="18" t="s">
        <v>80</v>
      </c>
      <c r="L64" s="28"/>
      <c r="M64" s="28"/>
      <c r="N64" s="28"/>
      <c r="O64" s="28"/>
      <c r="P64" s="28"/>
      <c r="Q64" s="28"/>
    </row>
    <row r="65" spans="1:11" ht="12.75">
      <c r="A65" s="47">
        <v>38376</v>
      </c>
      <c r="F65" s="48"/>
      <c r="G65" s="108"/>
      <c r="H65" s="131" t="e">
        <f t="shared" si="3"/>
        <v>#DIV/0!</v>
      </c>
      <c r="I65" s="18"/>
      <c r="J65" s="18"/>
      <c r="K65" s="60"/>
    </row>
    <row r="66" spans="1:11" ht="12.75">
      <c r="A66" s="47">
        <v>38377</v>
      </c>
      <c r="F66" s="48"/>
      <c r="G66" s="108"/>
      <c r="H66" s="131" t="e">
        <f t="shared" si="3"/>
        <v>#DIV/0!</v>
      </c>
      <c r="I66" s="18"/>
      <c r="J66" s="18"/>
      <c r="K66" s="60"/>
    </row>
    <row r="67" spans="1:11" ht="12.75">
      <c r="A67" s="47">
        <v>38378</v>
      </c>
      <c r="F67" s="48"/>
      <c r="G67" s="108"/>
      <c r="H67" s="131" t="e">
        <f t="shared" si="3"/>
        <v>#DIV/0!</v>
      </c>
      <c r="I67" s="18"/>
      <c r="J67" s="18"/>
      <c r="K67" s="60"/>
    </row>
    <row r="68" spans="1:11" ht="12.75">
      <c r="A68" s="47">
        <v>38379</v>
      </c>
      <c r="F68" s="48"/>
      <c r="G68" s="108"/>
      <c r="H68" s="131" t="e">
        <f t="shared" si="3"/>
        <v>#DIV/0!</v>
      </c>
      <c r="I68" s="18"/>
      <c r="J68" s="18"/>
      <c r="K68" s="60"/>
    </row>
    <row r="69" spans="1:11" ht="12.75">
      <c r="A69" s="47">
        <v>38380</v>
      </c>
      <c r="F69" s="48"/>
      <c r="G69" s="108"/>
      <c r="H69" s="131" t="e">
        <f t="shared" si="3"/>
        <v>#DIV/0!</v>
      </c>
      <c r="I69" s="18"/>
      <c r="J69" s="18"/>
      <c r="K69" s="60"/>
    </row>
    <row r="70" spans="1:11" ht="12.75">
      <c r="A70" s="47">
        <v>38381</v>
      </c>
      <c r="F70" s="48"/>
      <c r="G70" s="108"/>
      <c r="H70" s="131" t="e">
        <f t="shared" si="3"/>
        <v>#DIV/0!</v>
      </c>
      <c r="I70" s="18"/>
      <c r="J70" s="18"/>
      <c r="K70" s="60"/>
    </row>
    <row r="71" spans="1:11" ht="12.75">
      <c r="A71" s="47">
        <v>38382</v>
      </c>
      <c r="F71" s="48"/>
      <c r="G71" s="108"/>
      <c r="H71" s="131" t="e">
        <f t="shared" si="3"/>
        <v>#DIV/0!</v>
      </c>
      <c r="I71" s="18"/>
      <c r="J71" s="18"/>
      <c r="K71" s="60"/>
    </row>
    <row r="72" spans="1:17" ht="12.75">
      <c r="A72" s="35"/>
      <c r="B72" s="36"/>
      <c r="C72" s="36"/>
      <c r="D72" s="36"/>
      <c r="E72" s="36"/>
      <c r="F72" s="37"/>
      <c r="G72" s="111"/>
      <c r="H72" s="131"/>
      <c r="I72" s="38"/>
      <c r="J72" s="38"/>
      <c r="K72" s="38"/>
      <c r="L72" s="36"/>
      <c r="M72" s="36"/>
      <c r="N72" s="36"/>
      <c r="O72" s="36"/>
      <c r="P72" s="36"/>
      <c r="Q72" s="36"/>
    </row>
    <row r="73" spans="1:89" ht="12.75">
      <c r="A73" s="39" t="s">
        <v>4</v>
      </c>
      <c r="B73" s="40"/>
      <c r="C73" s="41"/>
      <c r="D73" s="41"/>
      <c r="E73" s="123" t="s">
        <v>88</v>
      </c>
      <c r="F73" s="42">
        <f>SUM(F75:F81)</f>
        <v>36.33</v>
      </c>
      <c r="G73" s="109">
        <f>SUM(G75:G81)</f>
        <v>0.15947916666666667</v>
      </c>
      <c r="H73" s="131">
        <f t="shared" si="3"/>
        <v>0.004389737590604643</v>
      </c>
      <c r="I73" s="43"/>
      <c r="J73" s="43"/>
      <c r="K73" s="44"/>
      <c r="L73" s="41"/>
      <c r="M73" s="41"/>
      <c r="N73" s="41"/>
      <c r="O73" s="41"/>
      <c r="P73" s="41"/>
      <c r="Q73" s="41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</row>
    <row r="74" spans="1:17" ht="12.75">
      <c r="A74" s="46"/>
      <c r="B74" s="28"/>
      <c r="C74" s="28"/>
      <c r="D74" s="28"/>
      <c r="E74" s="28"/>
      <c r="F74" s="48" t="s">
        <v>52</v>
      </c>
      <c r="G74" s="108" t="s">
        <v>54</v>
      </c>
      <c r="H74" s="132" t="s">
        <v>55</v>
      </c>
      <c r="I74" s="18" t="s">
        <v>78</v>
      </c>
      <c r="J74" s="18" t="s">
        <v>79</v>
      </c>
      <c r="K74" s="18" t="s">
        <v>80</v>
      </c>
      <c r="L74" s="28"/>
      <c r="M74" s="28"/>
      <c r="N74" s="28"/>
      <c r="O74" s="28"/>
      <c r="P74" s="28"/>
      <c r="Q74" s="28"/>
    </row>
    <row r="75" spans="1:11" ht="12.75">
      <c r="A75" s="47">
        <v>38383</v>
      </c>
      <c r="F75" s="48"/>
      <c r="G75" s="108"/>
      <c r="H75" s="131" t="e">
        <f t="shared" si="3"/>
        <v>#DIV/0!</v>
      </c>
      <c r="I75" s="18"/>
      <c r="J75" s="18"/>
      <c r="K75" s="60"/>
    </row>
    <row r="76" spans="1:11" ht="12.75">
      <c r="A76" s="47">
        <v>38384</v>
      </c>
      <c r="F76" s="48"/>
      <c r="G76" s="108"/>
      <c r="H76" s="131" t="e">
        <f t="shared" si="3"/>
        <v>#DIV/0!</v>
      </c>
      <c r="I76" s="18"/>
      <c r="J76" s="18"/>
      <c r="K76" s="60"/>
    </row>
    <row r="77" spans="1:11" ht="12.75">
      <c r="A77" s="47">
        <v>38385</v>
      </c>
      <c r="F77" s="48"/>
      <c r="G77" s="108"/>
      <c r="H77" s="131" t="e">
        <f t="shared" si="3"/>
        <v>#DIV/0!</v>
      </c>
      <c r="I77" s="18"/>
      <c r="J77" s="18"/>
      <c r="K77" s="60"/>
    </row>
    <row r="78" spans="1:12" ht="12.75">
      <c r="A78" s="47">
        <v>38386</v>
      </c>
      <c r="B78" s="8" t="s">
        <v>102</v>
      </c>
      <c r="F78" s="48">
        <v>4.23</v>
      </c>
      <c r="G78" s="108">
        <v>0.01884259259259259</v>
      </c>
      <c r="H78" s="131">
        <f t="shared" si="3"/>
        <v>0.0044545136152701155</v>
      </c>
      <c r="I78" s="18">
        <v>132</v>
      </c>
      <c r="J78" s="18"/>
      <c r="K78" s="60"/>
      <c r="L78" s="8" t="s">
        <v>105</v>
      </c>
    </row>
    <row r="79" spans="1:12" ht="12.75">
      <c r="A79" s="47">
        <v>38387</v>
      </c>
      <c r="B79" s="8" t="s">
        <v>120</v>
      </c>
      <c r="F79" s="48">
        <v>5</v>
      </c>
      <c r="G79" s="108">
        <v>0.021145833333333332</v>
      </c>
      <c r="H79" s="131">
        <f t="shared" si="3"/>
        <v>0.004229166666666667</v>
      </c>
      <c r="I79" s="18">
        <v>136</v>
      </c>
      <c r="J79" s="18">
        <v>65</v>
      </c>
      <c r="K79" s="60">
        <v>70.8</v>
      </c>
      <c r="L79" s="8" t="s">
        <v>105</v>
      </c>
    </row>
    <row r="80" spans="1:12" ht="12.75">
      <c r="A80" s="47">
        <v>38388</v>
      </c>
      <c r="B80" s="8" t="s">
        <v>104</v>
      </c>
      <c r="F80" s="48">
        <v>12.1</v>
      </c>
      <c r="G80" s="108">
        <v>0.05409722222222222</v>
      </c>
      <c r="H80" s="131">
        <f t="shared" si="3"/>
        <v>0.004470844811753903</v>
      </c>
      <c r="I80" s="18">
        <v>142</v>
      </c>
      <c r="J80" s="18"/>
      <c r="K80" s="60">
        <v>70</v>
      </c>
      <c r="L80" s="8" t="s">
        <v>105</v>
      </c>
    </row>
    <row r="81" spans="1:12" ht="12.75">
      <c r="A81" s="47">
        <v>38389</v>
      </c>
      <c r="B81" s="8" t="s">
        <v>107</v>
      </c>
      <c r="F81" s="48">
        <v>15</v>
      </c>
      <c r="G81" s="108">
        <v>0.06539351851851852</v>
      </c>
      <c r="H81" s="131">
        <f t="shared" si="3"/>
        <v>0.004359567901234568</v>
      </c>
      <c r="I81" s="18">
        <v>144</v>
      </c>
      <c r="J81" s="18"/>
      <c r="K81" s="60">
        <v>69</v>
      </c>
      <c r="L81" s="8" t="s">
        <v>105</v>
      </c>
    </row>
    <row r="82" spans="1:17" ht="12.75">
      <c r="A82" s="35"/>
      <c r="B82" s="36"/>
      <c r="C82" s="36"/>
      <c r="D82" s="36"/>
      <c r="E82" s="36"/>
      <c r="F82" s="37"/>
      <c r="G82" s="111"/>
      <c r="H82" s="131"/>
      <c r="I82" s="38"/>
      <c r="J82" s="38"/>
      <c r="K82" s="38"/>
      <c r="L82" s="36"/>
      <c r="M82" s="36"/>
      <c r="N82" s="36"/>
      <c r="O82" s="36"/>
      <c r="P82" s="36"/>
      <c r="Q82" s="36"/>
    </row>
    <row r="83" spans="1:89" ht="12.75">
      <c r="A83" s="39" t="s">
        <v>5</v>
      </c>
      <c r="B83" s="40"/>
      <c r="C83" s="41"/>
      <c r="D83" s="41"/>
      <c r="E83" s="123" t="s">
        <v>88</v>
      </c>
      <c r="F83" s="42">
        <f>SUM(F85:F91)</f>
        <v>0</v>
      </c>
      <c r="G83" s="109">
        <f>SUM(G85:G91)</f>
        <v>0</v>
      </c>
      <c r="H83" s="131" t="e">
        <f t="shared" si="3"/>
        <v>#DIV/0!</v>
      </c>
      <c r="I83" s="43"/>
      <c r="J83" s="43"/>
      <c r="K83" s="44"/>
      <c r="L83" s="41"/>
      <c r="M83" s="41"/>
      <c r="N83" s="41"/>
      <c r="O83" s="41"/>
      <c r="P83" s="41"/>
      <c r="Q83" s="41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</row>
    <row r="84" spans="1:17" ht="12.75">
      <c r="A84" s="46"/>
      <c r="B84" s="28"/>
      <c r="C84" s="28"/>
      <c r="D84" s="28"/>
      <c r="E84" s="28"/>
      <c r="F84" s="48" t="s">
        <v>52</v>
      </c>
      <c r="G84" s="108" t="s">
        <v>54</v>
      </c>
      <c r="H84" s="132" t="s">
        <v>55</v>
      </c>
      <c r="I84" s="18" t="s">
        <v>78</v>
      </c>
      <c r="J84" s="18" t="s">
        <v>79</v>
      </c>
      <c r="K84" s="18" t="s">
        <v>80</v>
      </c>
      <c r="L84" s="28"/>
      <c r="M84" s="28"/>
      <c r="N84" s="28"/>
      <c r="O84" s="28"/>
      <c r="P84" s="28"/>
      <c r="Q84" s="28"/>
    </row>
    <row r="85" spans="1:11" ht="12.75">
      <c r="A85" s="47">
        <v>38390</v>
      </c>
      <c r="F85" s="48"/>
      <c r="G85" s="108"/>
      <c r="H85" s="131" t="e">
        <f t="shared" si="3"/>
        <v>#DIV/0!</v>
      </c>
      <c r="I85" s="18"/>
      <c r="J85" s="18"/>
      <c r="K85" s="60"/>
    </row>
    <row r="86" spans="1:11" ht="12.75">
      <c r="A86" s="47">
        <v>38391</v>
      </c>
      <c r="F86" s="48"/>
      <c r="G86" s="108"/>
      <c r="H86" s="131" t="e">
        <f t="shared" si="3"/>
        <v>#DIV/0!</v>
      </c>
      <c r="I86" s="18"/>
      <c r="J86" s="18"/>
      <c r="K86" s="60"/>
    </row>
    <row r="87" spans="1:11" ht="12.75">
      <c r="A87" s="47">
        <v>38392</v>
      </c>
      <c r="F87" s="48"/>
      <c r="G87" s="108"/>
      <c r="H87" s="131" t="e">
        <f t="shared" si="3"/>
        <v>#DIV/0!</v>
      </c>
      <c r="I87" s="18"/>
      <c r="J87" s="18"/>
      <c r="K87" s="60"/>
    </row>
    <row r="88" spans="1:11" ht="12.75">
      <c r="A88" s="47">
        <v>38393</v>
      </c>
      <c r="F88" s="48"/>
      <c r="G88" s="108"/>
      <c r="H88" s="131" t="e">
        <f t="shared" si="3"/>
        <v>#DIV/0!</v>
      </c>
      <c r="I88" s="18"/>
      <c r="J88" s="18"/>
      <c r="K88" s="60"/>
    </row>
    <row r="89" spans="1:11" ht="12.75">
      <c r="A89" s="47">
        <v>38394</v>
      </c>
      <c r="F89" s="48"/>
      <c r="G89" s="108"/>
      <c r="H89" s="131" t="e">
        <f t="shared" si="3"/>
        <v>#DIV/0!</v>
      </c>
      <c r="I89" s="18"/>
      <c r="J89" s="18"/>
      <c r="K89" s="60"/>
    </row>
    <row r="90" spans="1:11" ht="12.75">
      <c r="A90" s="47">
        <v>38395</v>
      </c>
      <c r="F90" s="48"/>
      <c r="G90" s="108"/>
      <c r="H90" s="131" t="e">
        <f t="shared" si="3"/>
        <v>#DIV/0!</v>
      </c>
      <c r="I90" s="18"/>
      <c r="J90" s="18"/>
      <c r="K90" s="60"/>
    </row>
    <row r="91" spans="1:11" ht="12.75">
      <c r="A91" s="47">
        <v>38396</v>
      </c>
      <c r="F91" s="48"/>
      <c r="G91" s="108"/>
      <c r="H91" s="131" t="e">
        <f t="shared" si="3"/>
        <v>#DIV/0!</v>
      </c>
      <c r="I91" s="18"/>
      <c r="J91" s="18"/>
      <c r="K91" s="60"/>
    </row>
    <row r="92" spans="1:17" ht="12.75">
      <c r="A92" s="35"/>
      <c r="B92" s="36"/>
      <c r="C92" s="36"/>
      <c r="D92" s="36"/>
      <c r="E92" s="36"/>
      <c r="F92" s="37"/>
      <c r="G92" s="111"/>
      <c r="H92" s="131"/>
      <c r="I92" s="38"/>
      <c r="J92" s="38"/>
      <c r="K92" s="38"/>
      <c r="L92" s="36"/>
      <c r="M92" s="36"/>
      <c r="N92" s="36"/>
      <c r="O92" s="36"/>
      <c r="P92" s="36"/>
      <c r="Q92" s="36"/>
    </row>
    <row r="93" spans="1:89" ht="12.75">
      <c r="A93" s="39" t="s">
        <v>6</v>
      </c>
      <c r="B93" s="40"/>
      <c r="C93" s="41"/>
      <c r="D93" s="41"/>
      <c r="E93" s="123" t="s">
        <v>88</v>
      </c>
      <c r="F93" s="42">
        <f>SUM(F95:F101)</f>
        <v>12.5</v>
      </c>
      <c r="G93" s="109">
        <f>SUM(G95:G101)</f>
        <v>0.05159722222222222</v>
      </c>
      <c r="H93" s="131">
        <f t="shared" si="3"/>
        <v>0.004127777777777777</v>
      </c>
      <c r="I93" s="43"/>
      <c r="J93" s="43"/>
      <c r="K93" s="44"/>
      <c r="L93" s="41"/>
      <c r="M93" s="41"/>
      <c r="N93" s="41"/>
      <c r="O93" s="41"/>
      <c r="P93" s="41"/>
      <c r="Q93" s="41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</row>
    <row r="94" spans="1:17" ht="12.75">
      <c r="A94" s="46"/>
      <c r="B94" s="28"/>
      <c r="C94" s="28"/>
      <c r="D94" s="28"/>
      <c r="E94" s="28"/>
      <c r="F94" s="48" t="s">
        <v>52</v>
      </c>
      <c r="G94" s="108" t="s">
        <v>54</v>
      </c>
      <c r="H94" s="132" t="s">
        <v>55</v>
      </c>
      <c r="I94" s="18" t="s">
        <v>78</v>
      </c>
      <c r="J94" s="18" t="s">
        <v>79</v>
      </c>
      <c r="K94" s="18" t="s">
        <v>80</v>
      </c>
      <c r="L94" s="28"/>
      <c r="M94" s="28"/>
      <c r="N94" s="28"/>
      <c r="O94" s="28"/>
      <c r="P94" s="28"/>
      <c r="Q94" s="28"/>
    </row>
    <row r="95" spans="1:11" ht="12.75">
      <c r="A95" s="47">
        <v>38397</v>
      </c>
      <c r="F95" s="48"/>
      <c r="G95" s="108"/>
      <c r="H95" s="131" t="e">
        <f t="shared" si="3"/>
        <v>#DIV/0!</v>
      </c>
      <c r="I95" s="18"/>
      <c r="J95" s="18"/>
      <c r="K95" s="60"/>
    </row>
    <row r="96" spans="1:11" ht="12.75">
      <c r="A96" s="47">
        <v>38398</v>
      </c>
      <c r="F96" s="48"/>
      <c r="G96" s="108"/>
      <c r="H96" s="131" t="e">
        <f t="shared" si="3"/>
        <v>#DIV/0!</v>
      </c>
      <c r="I96" s="18"/>
      <c r="J96" s="18"/>
      <c r="K96" s="60"/>
    </row>
    <row r="97" spans="1:11" ht="12.75">
      <c r="A97" s="47">
        <v>38399</v>
      </c>
      <c r="F97" s="48"/>
      <c r="G97" s="108"/>
      <c r="H97" s="131" t="e">
        <f t="shared" si="3"/>
        <v>#DIV/0!</v>
      </c>
      <c r="I97" s="18"/>
      <c r="J97" s="18"/>
      <c r="K97" s="60"/>
    </row>
    <row r="98" spans="1:11" ht="12.75">
      <c r="A98" s="47">
        <v>38400</v>
      </c>
      <c r="F98" s="48"/>
      <c r="G98" s="108"/>
      <c r="H98" s="131" t="e">
        <f t="shared" si="3"/>
        <v>#DIV/0!</v>
      </c>
      <c r="I98" s="18"/>
      <c r="J98" s="18"/>
      <c r="K98" s="60"/>
    </row>
    <row r="99" spans="1:11" ht="12.75">
      <c r="A99" s="47">
        <v>38401</v>
      </c>
      <c r="F99" s="48"/>
      <c r="G99" s="108"/>
      <c r="H99" s="131" t="e">
        <f t="shared" si="3"/>
        <v>#DIV/0!</v>
      </c>
      <c r="I99" s="18"/>
      <c r="J99" s="18"/>
      <c r="K99" s="60"/>
    </row>
    <row r="100" spans="1:12" ht="12.75">
      <c r="A100" s="47">
        <v>38402</v>
      </c>
      <c r="B100" s="8" t="s">
        <v>125</v>
      </c>
      <c r="F100" s="48">
        <v>12.5</v>
      </c>
      <c r="G100" s="108">
        <v>0.05159722222222222</v>
      </c>
      <c r="H100" s="131">
        <f t="shared" si="3"/>
        <v>0.004127777777777777</v>
      </c>
      <c r="I100" s="18">
        <v>155</v>
      </c>
      <c r="J100" s="18"/>
      <c r="K100" s="60">
        <v>70</v>
      </c>
      <c r="L100" s="8" t="s">
        <v>110</v>
      </c>
    </row>
    <row r="101" spans="1:11" ht="12.75">
      <c r="A101" s="47">
        <v>38403</v>
      </c>
      <c r="F101" s="48"/>
      <c r="G101" s="108"/>
      <c r="H101" s="131" t="e">
        <f t="shared" si="3"/>
        <v>#DIV/0!</v>
      </c>
      <c r="I101" s="18"/>
      <c r="J101" s="18"/>
      <c r="K101" s="60"/>
    </row>
    <row r="102" spans="1:17" ht="12.75">
      <c r="A102" s="35"/>
      <c r="B102" s="36"/>
      <c r="C102" s="36"/>
      <c r="D102" s="36"/>
      <c r="E102" s="36"/>
      <c r="F102" s="37"/>
      <c r="G102" s="111"/>
      <c r="H102" s="131"/>
      <c r="I102" s="38"/>
      <c r="J102" s="38"/>
      <c r="K102" s="38"/>
      <c r="L102" s="36"/>
      <c r="M102" s="36"/>
      <c r="N102" s="36"/>
      <c r="O102" s="36"/>
      <c r="P102" s="36"/>
      <c r="Q102" s="36"/>
    </row>
    <row r="103" spans="1:89" ht="12.75">
      <c r="A103" s="39" t="s">
        <v>7</v>
      </c>
      <c r="B103" s="40"/>
      <c r="C103" s="41"/>
      <c r="D103" s="41"/>
      <c r="E103" s="123" t="s">
        <v>88</v>
      </c>
      <c r="F103" s="42">
        <f>SUM(F105:F111)</f>
        <v>32.1</v>
      </c>
      <c r="G103" s="109">
        <f>SUM(G105:G111)</f>
        <v>0.13391203703703705</v>
      </c>
      <c r="H103" s="131">
        <f t="shared" si="3"/>
        <v>0.004171714549440406</v>
      </c>
      <c r="I103" s="43"/>
      <c r="J103" s="43"/>
      <c r="K103" s="44"/>
      <c r="L103" s="41"/>
      <c r="M103" s="41"/>
      <c r="N103" s="41"/>
      <c r="O103" s="41"/>
      <c r="P103" s="41"/>
      <c r="Q103" s="41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</row>
    <row r="104" spans="1:17" ht="12.75">
      <c r="A104" s="46"/>
      <c r="B104" s="28"/>
      <c r="C104" s="28"/>
      <c r="D104" s="28"/>
      <c r="E104" s="28"/>
      <c r="F104" s="48" t="s">
        <v>52</v>
      </c>
      <c r="G104" s="108" t="s">
        <v>54</v>
      </c>
      <c r="H104" s="132" t="s">
        <v>55</v>
      </c>
      <c r="I104" s="18" t="s">
        <v>78</v>
      </c>
      <c r="J104" s="18" t="s">
        <v>79</v>
      </c>
      <c r="K104" s="18" t="s">
        <v>80</v>
      </c>
      <c r="L104" s="28"/>
      <c r="M104" s="28"/>
      <c r="N104" s="28"/>
      <c r="O104" s="28"/>
      <c r="P104" s="28"/>
      <c r="Q104" s="28"/>
    </row>
    <row r="105" spans="1:11" ht="12.75">
      <c r="A105" s="47">
        <v>38404</v>
      </c>
      <c r="F105" s="48"/>
      <c r="G105" s="108"/>
      <c r="H105" s="131" t="e">
        <f t="shared" si="3"/>
        <v>#DIV/0!</v>
      </c>
      <c r="I105" s="18"/>
      <c r="J105" s="18"/>
      <c r="K105" s="60"/>
    </row>
    <row r="106" spans="1:11" ht="12.75">
      <c r="A106" s="47">
        <v>38405</v>
      </c>
      <c r="B106" s="8" t="s">
        <v>111</v>
      </c>
      <c r="F106" s="48">
        <v>10</v>
      </c>
      <c r="G106" s="108">
        <v>0.043645833333333335</v>
      </c>
      <c r="H106" s="131">
        <f t="shared" si="3"/>
        <v>0.004364583333333333</v>
      </c>
      <c r="I106" s="18">
        <v>149</v>
      </c>
      <c r="J106" s="18"/>
      <c r="K106" s="60">
        <v>70</v>
      </c>
    </row>
    <row r="107" spans="1:11" ht="12.75">
      <c r="A107" s="47">
        <v>38406</v>
      </c>
      <c r="F107" s="48"/>
      <c r="G107" s="108"/>
      <c r="H107" s="131" t="e">
        <f aca="true" t="shared" si="4" ref="H107:H170">G107/F107</f>
        <v>#DIV/0!</v>
      </c>
      <c r="I107" s="18"/>
      <c r="J107" s="18"/>
      <c r="K107" s="60"/>
    </row>
    <row r="108" spans="1:11" ht="12.75">
      <c r="A108" s="47">
        <v>38407</v>
      </c>
      <c r="B108" s="8" t="s">
        <v>111</v>
      </c>
      <c r="F108" s="48">
        <v>10</v>
      </c>
      <c r="G108" s="108">
        <v>0.0397337962962963</v>
      </c>
      <c r="H108" s="131">
        <f t="shared" si="4"/>
        <v>0.0039733796296296305</v>
      </c>
      <c r="I108" s="18">
        <v>160</v>
      </c>
      <c r="J108" s="18"/>
      <c r="K108" s="60">
        <v>70.5</v>
      </c>
    </row>
    <row r="109" spans="1:11" ht="12.75">
      <c r="A109" s="47">
        <v>38408</v>
      </c>
      <c r="F109" s="48"/>
      <c r="G109" s="108"/>
      <c r="H109" s="131" t="e">
        <f t="shared" si="4"/>
        <v>#DIV/0!</v>
      </c>
      <c r="I109" s="18"/>
      <c r="J109" s="18"/>
      <c r="K109" s="60"/>
    </row>
    <row r="110" spans="1:11" ht="12.75">
      <c r="A110" s="47">
        <v>38409</v>
      </c>
      <c r="B110" s="8" t="s">
        <v>104</v>
      </c>
      <c r="F110" s="48">
        <v>12.1</v>
      </c>
      <c r="G110" s="108">
        <v>0.05053240740740741</v>
      </c>
      <c r="H110" s="131">
        <f t="shared" si="4"/>
        <v>0.004176232017141108</v>
      </c>
      <c r="I110" s="18"/>
      <c r="J110" s="18">
        <v>65</v>
      </c>
      <c r="K110" s="60">
        <v>70</v>
      </c>
    </row>
    <row r="111" spans="1:11" ht="12.75">
      <c r="A111" s="47">
        <v>38410</v>
      </c>
      <c r="F111" s="48"/>
      <c r="G111" s="108"/>
      <c r="H111" s="131" t="e">
        <f t="shared" si="4"/>
        <v>#DIV/0!</v>
      </c>
      <c r="I111" s="18"/>
      <c r="J111" s="18"/>
      <c r="K111" s="60"/>
    </row>
    <row r="112" spans="1:17" ht="12.75">
      <c r="A112" s="35"/>
      <c r="B112" s="36"/>
      <c r="C112" s="36"/>
      <c r="D112" s="36"/>
      <c r="E112" s="36"/>
      <c r="F112" s="37"/>
      <c r="G112" s="111"/>
      <c r="H112" s="131"/>
      <c r="I112" s="38"/>
      <c r="J112" s="38"/>
      <c r="K112" s="38"/>
      <c r="L112" s="36"/>
      <c r="M112" s="36"/>
      <c r="N112" s="36"/>
      <c r="O112" s="36"/>
      <c r="P112" s="36"/>
      <c r="Q112" s="36"/>
    </row>
    <row r="113" spans="1:89" ht="12.75">
      <c r="A113" s="39" t="s">
        <v>8</v>
      </c>
      <c r="B113" s="40"/>
      <c r="C113" s="41"/>
      <c r="D113" s="41"/>
      <c r="E113" s="41"/>
      <c r="F113" s="42">
        <f>SUM(F115:F121)</f>
        <v>48.2</v>
      </c>
      <c r="G113" s="109">
        <f>SUM(G115:G121)</f>
        <v>0.19645833333333335</v>
      </c>
      <c r="H113" s="131">
        <f t="shared" si="4"/>
        <v>0.004075899031811895</v>
      </c>
      <c r="I113" s="43"/>
      <c r="J113" s="43"/>
      <c r="K113" s="44"/>
      <c r="L113" s="41"/>
      <c r="M113" s="41"/>
      <c r="N113" s="41"/>
      <c r="O113" s="41"/>
      <c r="P113" s="41"/>
      <c r="Q113" s="41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</row>
    <row r="114" spans="1:17" ht="12.75">
      <c r="A114" s="46"/>
      <c r="B114" s="28"/>
      <c r="C114" s="28"/>
      <c r="D114" s="28"/>
      <c r="E114" s="28"/>
      <c r="F114" s="48" t="s">
        <v>52</v>
      </c>
      <c r="G114" s="108" t="s">
        <v>54</v>
      </c>
      <c r="H114" s="132" t="s">
        <v>55</v>
      </c>
      <c r="I114" s="18" t="s">
        <v>78</v>
      </c>
      <c r="J114" s="18" t="s">
        <v>79</v>
      </c>
      <c r="K114" s="18" t="s">
        <v>80</v>
      </c>
      <c r="L114" s="28"/>
      <c r="M114" s="28"/>
      <c r="N114" s="28"/>
      <c r="O114" s="28"/>
      <c r="P114" s="28"/>
      <c r="Q114" s="28"/>
    </row>
    <row r="115" spans="1:11" ht="12.75">
      <c r="A115" s="47">
        <v>38411</v>
      </c>
      <c r="B115" s="8" t="s">
        <v>111</v>
      </c>
      <c r="F115" s="48">
        <v>10</v>
      </c>
      <c r="G115" s="108">
        <v>0.03923611111111111</v>
      </c>
      <c r="H115" s="131">
        <f t="shared" si="4"/>
        <v>0.003923611111111111</v>
      </c>
      <c r="I115" s="18">
        <v>157</v>
      </c>
      <c r="J115" s="18">
        <v>61</v>
      </c>
      <c r="K115" s="60">
        <v>70.5</v>
      </c>
    </row>
    <row r="116" spans="1:11" ht="12.75">
      <c r="A116" s="47">
        <v>38412</v>
      </c>
      <c r="F116" s="48"/>
      <c r="G116" s="108"/>
      <c r="H116" s="131" t="e">
        <f t="shared" si="4"/>
        <v>#DIV/0!</v>
      </c>
      <c r="I116" s="18"/>
      <c r="J116" s="18"/>
      <c r="K116" s="60"/>
    </row>
    <row r="117" spans="1:11" ht="12.75">
      <c r="A117" s="47">
        <v>38413</v>
      </c>
      <c r="B117" s="8" t="s">
        <v>120</v>
      </c>
      <c r="F117" s="48">
        <v>5</v>
      </c>
      <c r="G117" s="108">
        <v>0.01871527777777778</v>
      </c>
      <c r="H117" s="131">
        <f t="shared" si="4"/>
        <v>0.003743055555555556</v>
      </c>
      <c r="I117" s="18"/>
      <c r="J117" s="18"/>
      <c r="K117" s="60">
        <v>70.5</v>
      </c>
    </row>
    <row r="118" spans="1:11" ht="12.75">
      <c r="A118" s="47">
        <v>38414</v>
      </c>
      <c r="B118" s="8" t="s">
        <v>111</v>
      </c>
      <c r="F118" s="48">
        <v>10</v>
      </c>
      <c r="G118" s="108">
        <v>0.0415625</v>
      </c>
      <c r="H118" s="131">
        <f t="shared" si="4"/>
        <v>0.00415625</v>
      </c>
      <c r="I118" s="18"/>
      <c r="J118" s="18"/>
      <c r="K118" s="60">
        <v>70</v>
      </c>
    </row>
    <row r="119" spans="1:11" ht="12.75">
      <c r="A119" s="47">
        <v>38415</v>
      </c>
      <c r="F119" s="48"/>
      <c r="G119" s="108"/>
      <c r="H119" s="131" t="e">
        <f t="shared" si="4"/>
        <v>#DIV/0!</v>
      </c>
      <c r="I119" s="18"/>
      <c r="J119" s="18"/>
      <c r="K119" s="60"/>
    </row>
    <row r="120" spans="1:11" ht="12.75">
      <c r="A120" s="47">
        <v>38416</v>
      </c>
      <c r="B120" s="8" t="s">
        <v>112</v>
      </c>
      <c r="F120" s="48">
        <v>11.1</v>
      </c>
      <c r="G120" s="108">
        <v>0.046412037037037036</v>
      </c>
      <c r="H120" s="131">
        <f t="shared" si="4"/>
        <v>0.004181264597931265</v>
      </c>
      <c r="I120" s="18">
        <v>145</v>
      </c>
      <c r="J120" s="18">
        <v>61</v>
      </c>
      <c r="K120" s="60">
        <v>69.6</v>
      </c>
    </row>
    <row r="121" spans="1:11" ht="12.75">
      <c r="A121" s="47">
        <v>38417</v>
      </c>
      <c r="B121" s="8" t="s">
        <v>104</v>
      </c>
      <c r="F121" s="48">
        <v>12.1</v>
      </c>
      <c r="G121" s="108">
        <v>0.05053240740740741</v>
      </c>
      <c r="H121" s="131">
        <f>G121/F121</f>
        <v>0.004176232017141108</v>
      </c>
      <c r="I121" s="18">
        <v>150</v>
      </c>
      <c r="J121" s="18">
        <v>65</v>
      </c>
      <c r="K121" s="60">
        <v>70</v>
      </c>
    </row>
    <row r="122" spans="1:17" ht="12.75">
      <c r="A122" s="35"/>
      <c r="B122" s="36"/>
      <c r="C122" s="36"/>
      <c r="D122" s="36"/>
      <c r="E122" s="36"/>
      <c r="F122" s="37"/>
      <c r="G122" s="111"/>
      <c r="H122" s="131"/>
      <c r="I122" s="38"/>
      <c r="J122" s="38"/>
      <c r="K122" s="38"/>
      <c r="L122" s="36"/>
      <c r="M122" s="36"/>
      <c r="N122" s="36"/>
      <c r="O122" s="36"/>
      <c r="P122" s="36"/>
      <c r="Q122" s="36"/>
    </row>
    <row r="123" spans="1:89" ht="12.75">
      <c r="A123" s="39" t="s">
        <v>9</v>
      </c>
      <c r="B123" s="40"/>
      <c r="C123" s="41"/>
      <c r="D123" s="41"/>
      <c r="E123" s="41"/>
      <c r="F123" s="42">
        <f>SUM(F125:F131)</f>
        <v>64.7</v>
      </c>
      <c r="G123" s="109">
        <f>SUM(G125:G131)</f>
        <v>0.2700578703703704</v>
      </c>
      <c r="H123" s="131">
        <f t="shared" si="4"/>
        <v>0.004174001087640964</v>
      </c>
      <c r="I123" s="43"/>
      <c r="J123" s="43"/>
      <c r="K123" s="44"/>
      <c r="L123" s="41"/>
      <c r="M123" s="41"/>
      <c r="N123" s="41"/>
      <c r="O123" s="41"/>
      <c r="P123" s="41"/>
      <c r="Q123" s="41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</row>
    <row r="124" spans="1:17" ht="12.75">
      <c r="A124" s="46"/>
      <c r="B124" s="28"/>
      <c r="C124" s="28"/>
      <c r="D124" s="28"/>
      <c r="E124" s="28"/>
      <c r="F124" s="48" t="s">
        <v>52</v>
      </c>
      <c r="G124" s="108" t="s">
        <v>54</v>
      </c>
      <c r="H124" s="132" t="s">
        <v>55</v>
      </c>
      <c r="I124" s="18" t="s">
        <v>78</v>
      </c>
      <c r="J124" s="18" t="s">
        <v>79</v>
      </c>
      <c r="K124" s="18" t="s">
        <v>80</v>
      </c>
      <c r="L124" s="28"/>
      <c r="M124" s="28"/>
      <c r="N124" s="28"/>
      <c r="O124" s="28"/>
      <c r="P124" s="28"/>
      <c r="Q124" s="28"/>
    </row>
    <row r="125" spans="1:11" ht="12.75">
      <c r="A125" s="47">
        <v>38418</v>
      </c>
      <c r="F125" s="48"/>
      <c r="G125" s="108"/>
      <c r="H125" s="131" t="e">
        <f t="shared" si="4"/>
        <v>#DIV/0!</v>
      </c>
      <c r="I125" s="18"/>
      <c r="J125" s="18"/>
      <c r="K125" s="60"/>
    </row>
    <row r="126" spans="1:11" ht="12.75">
      <c r="A126" s="47">
        <v>38419</v>
      </c>
      <c r="B126" s="8" t="s">
        <v>104</v>
      </c>
      <c r="F126" s="48">
        <v>12.1</v>
      </c>
      <c r="G126" s="108">
        <v>0.048923611111111105</v>
      </c>
      <c r="H126" s="131">
        <f t="shared" si="4"/>
        <v>0.0040432736455463724</v>
      </c>
      <c r="I126" s="18">
        <v>156</v>
      </c>
      <c r="J126" s="18">
        <v>65</v>
      </c>
      <c r="K126" s="60">
        <v>69.5</v>
      </c>
    </row>
    <row r="127" spans="1:11" ht="12.75">
      <c r="A127" s="47">
        <v>38420</v>
      </c>
      <c r="B127" s="8" t="s">
        <v>111</v>
      </c>
      <c r="F127" s="48">
        <v>10</v>
      </c>
      <c r="G127" s="108">
        <v>0.04181712962962963</v>
      </c>
      <c r="H127" s="131">
        <f t="shared" si="4"/>
        <v>0.004181712962962963</v>
      </c>
      <c r="I127" s="18">
        <v>147</v>
      </c>
      <c r="J127" s="18"/>
      <c r="K127" s="60">
        <v>69.6</v>
      </c>
    </row>
    <row r="128" spans="1:11" ht="12.75">
      <c r="A128" s="47">
        <v>38421</v>
      </c>
      <c r="B128" s="8" t="s">
        <v>107</v>
      </c>
      <c r="F128" s="48">
        <v>15</v>
      </c>
      <c r="G128" s="108">
        <v>0.06871527777777778</v>
      </c>
      <c r="H128" s="131">
        <f t="shared" si="4"/>
        <v>0.004581018518518518</v>
      </c>
      <c r="I128" s="18">
        <v>139</v>
      </c>
      <c r="J128" s="18">
        <v>73</v>
      </c>
      <c r="K128" s="60">
        <v>69.3</v>
      </c>
    </row>
    <row r="129" spans="1:11" ht="12.75">
      <c r="A129" s="47">
        <v>38422</v>
      </c>
      <c r="F129" s="48"/>
      <c r="G129" s="108"/>
      <c r="H129" s="131" t="e">
        <f t="shared" si="4"/>
        <v>#DIV/0!</v>
      </c>
      <c r="I129" s="18"/>
      <c r="J129" s="18"/>
      <c r="K129" s="60"/>
    </row>
    <row r="130" spans="1:11" ht="12.75">
      <c r="A130" s="47">
        <v>38423</v>
      </c>
      <c r="F130" s="48"/>
      <c r="G130" s="108"/>
      <c r="H130" s="131" t="e">
        <f t="shared" si="4"/>
        <v>#DIV/0!</v>
      </c>
      <c r="I130" s="18"/>
      <c r="J130" s="18"/>
      <c r="K130" s="60"/>
    </row>
    <row r="131" spans="1:11" ht="12.75">
      <c r="A131" s="47">
        <v>38424</v>
      </c>
      <c r="B131" s="8" t="s">
        <v>126</v>
      </c>
      <c r="F131" s="48">
        <v>27.6</v>
      </c>
      <c r="G131" s="108">
        <v>0.11060185185185185</v>
      </c>
      <c r="H131" s="131">
        <f t="shared" si="4"/>
        <v>0.004007313472893183</v>
      </c>
      <c r="I131" s="18">
        <v>147</v>
      </c>
      <c r="J131" s="18">
        <v>65</v>
      </c>
      <c r="K131" s="60">
        <v>69</v>
      </c>
    </row>
    <row r="132" spans="1:17" ht="12.75">
      <c r="A132" s="35"/>
      <c r="B132" s="36"/>
      <c r="C132" s="36"/>
      <c r="D132" s="36"/>
      <c r="E132" s="36"/>
      <c r="F132" s="37"/>
      <c r="G132" s="111"/>
      <c r="H132" s="131"/>
      <c r="I132" s="38"/>
      <c r="J132" s="38"/>
      <c r="K132" s="38"/>
      <c r="L132" s="36"/>
      <c r="M132" s="36"/>
      <c r="N132" s="36"/>
      <c r="O132" s="36"/>
      <c r="P132" s="36"/>
      <c r="Q132" s="36"/>
    </row>
    <row r="133" spans="1:89" ht="12.75">
      <c r="A133" s="39" t="s">
        <v>10</v>
      </c>
      <c r="B133" s="40"/>
      <c r="C133" s="41"/>
      <c r="D133" s="41"/>
      <c r="E133" s="41"/>
      <c r="F133" s="42">
        <f>SUM(F135:F141)</f>
        <v>45</v>
      </c>
      <c r="G133" s="109">
        <f>SUM(G135:G141)</f>
        <v>0.1703587962962963</v>
      </c>
      <c r="H133" s="131">
        <f t="shared" si="4"/>
        <v>0.0037857510288065842</v>
      </c>
      <c r="I133" s="43"/>
      <c r="J133" s="43"/>
      <c r="K133" s="44"/>
      <c r="L133" s="41"/>
      <c r="M133" s="41"/>
      <c r="N133" s="41"/>
      <c r="O133" s="41"/>
      <c r="P133" s="41"/>
      <c r="Q133" s="41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</row>
    <row r="134" spans="1:17" ht="12.75">
      <c r="A134" s="46"/>
      <c r="B134" s="28"/>
      <c r="C134" s="28"/>
      <c r="D134" s="28"/>
      <c r="E134" s="28"/>
      <c r="F134" s="48" t="s">
        <v>52</v>
      </c>
      <c r="G134" s="108" t="s">
        <v>54</v>
      </c>
      <c r="H134" s="132" t="s">
        <v>55</v>
      </c>
      <c r="I134" s="18" t="s">
        <v>78</v>
      </c>
      <c r="J134" s="18" t="s">
        <v>79</v>
      </c>
      <c r="K134" s="18" t="s">
        <v>80</v>
      </c>
      <c r="L134" s="28"/>
      <c r="M134" s="28"/>
      <c r="N134" s="28"/>
      <c r="O134" s="28"/>
      <c r="P134" s="28"/>
      <c r="Q134" s="28"/>
    </row>
    <row r="135" spans="1:12" ht="12.75">
      <c r="A135" s="47">
        <v>38425</v>
      </c>
      <c r="B135" s="8" t="s">
        <v>120</v>
      </c>
      <c r="F135" s="48">
        <v>5</v>
      </c>
      <c r="G135" s="108">
        <v>0.019328703703703702</v>
      </c>
      <c r="H135" s="131">
        <f t="shared" si="4"/>
        <v>0.0038657407407407403</v>
      </c>
      <c r="I135" s="18">
        <v>158</v>
      </c>
      <c r="J135" s="18"/>
      <c r="K135" s="60">
        <v>70</v>
      </c>
      <c r="L135" s="8" t="s">
        <v>127</v>
      </c>
    </row>
    <row r="136" spans="1:12" ht="12.75">
      <c r="A136" s="47">
        <v>38426</v>
      </c>
      <c r="B136" s="8" t="s">
        <v>111</v>
      </c>
      <c r="F136" s="48">
        <v>10</v>
      </c>
      <c r="G136" s="108">
        <v>0.03961805555555555</v>
      </c>
      <c r="H136" s="131">
        <f t="shared" si="4"/>
        <v>0.003961805555555555</v>
      </c>
      <c r="I136" s="18">
        <v>152</v>
      </c>
      <c r="J136" s="18">
        <v>65</v>
      </c>
      <c r="K136" s="60">
        <v>70</v>
      </c>
      <c r="L136" s="8" t="s">
        <v>128</v>
      </c>
    </row>
    <row r="137" spans="1:11" ht="12.75">
      <c r="A137" s="47">
        <v>38427</v>
      </c>
      <c r="F137" s="48"/>
      <c r="G137" s="108"/>
      <c r="H137" s="131" t="e">
        <f t="shared" si="4"/>
        <v>#DIV/0!</v>
      </c>
      <c r="I137" s="18"/>
      <c r="J137" s="18"/>
      <c r="K137" s="60"/>
    </row>
    <row r="138" spans="1:12" ht="12.75">
      <c r="A138" s="47">
        <v>38428</v>
      </c>
      <c r="B138" s="8" t="s">
        <v>111</v>
      </c>
      <c r="F138" s="48">
        <v>10</v>
      </c>
      <c r="G138" s="108">
        <v>0.03829861111111111</v>
      </c>
      <c r="H138" s="131">
        <f t="shared" si="4"/>
        <v>0.003829861111111111</v>
      </c>
      <c r="I138" s="18">
        <v>152</v>
      </c>
      <c r="J138" s="18"/>
      <c r="K138" s="60">
        <v>69.5</v>
      </c>
      <c r="L138" s="8" t="s">
        <v>128</v>
      </c>
    </row>
    <row r="139" spans="1:11" ht="12.75">
      <c r="A139" s="47">
        <v>38429</v>
      </c>
      <c r="B139" s="8" t="s">
        <v>120</v>
      </c>
      <c r="F139" s="48">
        <v>5</v>
      </c>
      <c r="G139" s="108">
        <v>0.020462962962962964</v>
      </c>
      <c r="H139" s="131">
        <f t="shared" si="4"/>
        <v>0.004092592592592593</v>
      </c>
      <c r="I139" s="18">
        <v>142</v>
      </c>
      <c r="J139" s="18"/>
      <c r="K139" s="60">
        <v>69.3</v>
      </c>
    </row>
    <row r="140" spans="1:12" ht="12.75">
      <c r="A140" s="47">
        <v>38430</v>
      </c>
      <c r="B140" s="8" t="s">
        <v>129</v>
      </c>
      <c r="F140" s="48">
        <v>15</v>
      </c>
      <c r="G140" s="108">
        <v>0.05265046296296296</v>
      </c>
      <c r="H140" s="131">
        <f t="shared" si="4"/>
        <v>0.0035100308641975307</v>
      </c>
      <c r="I140" s="18">
        <v>165</v>
      </c>
      <c r="J140" s="18"/>
      <c r="K140" s="60">
        <v>70</v>
      </c>
      <c r="L140" s="8" t="s">
        <v>110</v>
      </c>
    </row>
    <row r="141" spans="1:11" ht="12.75">
      <c r="A141" s="47">
        <v>38431</v>
      </c>
      <c r="F141" s="48"/>
      <c r="G141" s="108"/>
      <c r="H141" s="131" t="e">
        <f t="shared" si="4"/>
        <v>#DIV/0!</v>
      </c>
      <c r="I141" s="18"/>
      <c r="J141" s="18"/>
      <c r="K141" s="60"/>
    </row>
    <row r="142" spans="1:17" ht="12.75">
      <c r="A142" s="35"/>
      <c r="B142" s="36"/>
      <c r="C142" s="36"/>
      <c r="D142" s="36"/>
      <c r="E142" s="36"/>
      <c r="F142" s="37"/>
      <c r="G142" s="111"/>
      <c r="H142" s="131"/>
      <c r="I142" s="38"/>
      <c r="J142" s="38"/>
      <c r="K142" s="38"/>
      <c r="L142" s="36"/>
      <c r="M142" s="36"/>
      <c r="N142" s="36"/>
      <c r="O142" s="36"/>
      <c r="P142" s="36"/>
      <c r="Q142" s="36"/>
    </row>
    <row r="143" spans="1:89" ht="12.75">
      <c r="A143" s="39" t="s">
        <v>11</v>
      </c>
      <c r="B143" s="40"/>
      <c r="C143" s="41"/>
      <c r="D143" s="41"/>
      <c r="E143" s="41"/>
      <c r="F143" s="42">
        <f>SUM(F145:F151)</f>
        <v>80</v>
      </c>
      <c r="G143" s="109">
        <f>SUM(G145:G151)</f>
        <v>0.32013888888888886</v>
      </c>
      <c r="H143" s="131">
        <f t="shared" si="4"/>
        <v>0.00400173611111111</v>
      </c>
      <c r="I143" s="43"/>
      <c r="J143" s="43"/>
      <c r="K143" s="44"/>
      <c r="L143" s="41"/>
      <c r="M143" s="41"/>
      <c r="N143" s="41"/>
      <c r="O143" s="41"/>
      <c r="P143" s="41"/>
      <c r="Q143" s="41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</row>
    <row r="144" spans="1:17" ht="12.75">
      <c r="A144" s="46"/>
      <c r="B144" s="28"/>
      <c r="C144" s="28"/>
      <c r="D144" s="28"/>
      <c r="E144" s="28"/>
      <c r="F144" s="48" t="s">
        <v>52</v>
      </c>
      <c r="G144" s="108" t="s">
        <v>54</v>
      </c>
      <c r="H144" s="132" t="s">
        <v>55</v>
      </c>
      <c r="I144" s="18" t="s">
        <v>78</v>
      </c>
      <c r="J144" s="18" t="s">
        <v>79</v>
      </c>
      <c r="K144" s="18" t="s">
        <v>80</v>
      </c>
      <c r="L144" s="28"/>
      <c r="M144" s="28"/>
      <c r="N144" s="28"/>
      <c r="O144" s="28"/>
      <c r="P144" s="28"/>
      <c r="Q144" s="28"/>
    </row>
    <row r="145" spans="1:12" ht="12.75">
      <c r="A145" s="47">
        <v>38432</v>
      </c>
      <c r="B145" s="8" t="s">
        <v>130</v>
      </c>
      <c r="F145" s="48">
        <v>10</v>
      </c>
      <c r="G145" s="108">
        <v>0.04321759259259259</v>
      </c>
      <c r="H145" s="131">
        <f t="shared" si="4"/>
        <v>0.0043217592592592596</v>
      </c>
      <c r="I145" s="18">
        <v>138</v>
      </c>
      <c r="J145" s="18">
        <v>69</v>
      </c>
      <c r="K145" s="60">
        <v>70</v>
      </c>
      <c r="L145" s="8" t="s">
        <v>105</v>
      </c>
    </row>
    <row r="146" spans="1:12" ht="12.75">
      <c r="A146" s="47">
        <v>38433</v>
      </c>
      <c r="B146" s="8" t="s">
        <v>111</v>
      </c>
      <c r="F146" s="48">
        <v>10</v>
      </c>
      <c r="G146" s="108">
        <v>0.03614583333333333</v>
      </c>
      <c r="H146" s="131">
        <f t="shared" si="4"/>
        <v>0.003614583333333333</v>
      </c>
      <c r="I146" s="18">
        <v>157</v>
      </c>
      <c r="J146" s="18">
        <v>72</v>
      </c>
      <c r="K146" s="60">
        <v>70</v>
      </c>
      <c r="L146" s="8" t="s">
        <v>131</v>
      </c>
    </row>
    <row r="147" spans="1:12" ht="12.75">
      <c r="A147" s="47">
        <v>38434</v>
      </c>
      <c r="B147" s="8" t="s">
        <v>107</v>
      </c>
      <c r="F147" s="48">
        <v>15</v>
      </c>
      <c r="G147" s="108">
        <v>0.062037037037037036</v>
      </c>
      <c r="H147" s="131">
        <f t="shared" si="4"/>
        <v>0.004135802469135802</v>
      </c>
      <c r="I147" s="18">
        <v>135</v>
      </c>
      <c r="J147" s="18">
        <v>72</v>
      </c>
      <c r="K147" s="60">
        <v>70</v>
      </c>
      <c r="L147" s="8" t="s">
        <v>105</v>
      </c>
    </row>
    <row r="148" spans="1:12" ht="12.75">
      <c r="A148" s="47">
        <v>38435</v>
      </c>
      <c r="B148" s="8" t="s">
        <v>111</v>
      </c>
      <c r="F148" s="48">
        <v>10</v>
      </c>
      <c r="G148" s="108">
        <v>0.04158564814814815</v>
      </c>
      <c r="H148" s="131">
        <f t="shared" si="4"/>
        <v>0.004158564814814815</v>
      </c>
      <c r="I148" s="18">
        <v>134</v>
      </c>
      <c r="J148" s="18">
        <v>62</v>
      </c>
      <c r="K148" s="60">
        <v>70</v>
      </c>
      <c r="L148" s="8" t="s">
        <v>105</v>
      </c>
    </row>
    <row r="149" spans="1:11" ht="12.75">
      <c r="A149" s="47">
        <v>38436</v>
      </c>
      <c r="F149" s="48"/>
      <c r="G149" s="108"/>
      <c r="H149" s="131" t="e">
        <f t="shared" si="4"/>
        <v>#DIV/0!</v>
      </c>
      <c r="I149" s="18"/>
      <c r="J149" s="18"/>
      <c r="K149" s="60"/>
    </row>
    <row r="150" spans="1:11" ht="12.75">
      <c r="A150" s="47">
        <v>38437</v>
      </c>
      <c r="F150" s="48"/>
      <c r="G150" s="108"/>
      <c r="H150" s="131" t="e">
        <f t="shared" si="4"/>
        <v>#DIV/0!</v>
      </c>
      <c r="I150" s="18"/>
      <c r="J150" s="18"/>
      <c r="K150" s="60"/>
    </row>
    <row r="151" spans="1:12" ht="12.75">
      <c r="A151" s="47">
        <v>38438</v>
      </c>
      <c r="B151" s="8" t="s">
        <v>132</v>
      </c>
      <c r="F151" s="48">
        <v>35</v>
      </c>
      <c r="G151" s="108">
        <v>0.13715277777777776</v>
      </c>
      <c r="H151" s="131">
        <f t="shared" si="4"/>
        <v>0.003918650793650794</v>
      </c>
      <c r="I151" s="18">
        <v>147</v>
      </c>
      <c r="J151" s="18">
        <v>55</v>
      </c>
      <c r="K151" s="60">
        <v>70</v>
      </c>
      <c r="L151" s="8" t="s">
        <v>133</v>
      </c>
    </row>
    <row r="152" spans="1:17" ht="12.75">
      <c r="A152" s="35"/>
      <c r="B152" s="36"/>
      <c r="C152" s="36"/>
      <c r="D152" s="36"/>
      <c r="E152" s="36"/>
      <c r="F152" s="37"/>
      <c r="G152" s="111"/>
      <c r="H152" s="131"/>
      <c r="I152" s="38"/>
      <c r="J152" s="38"/>
      <c r="K152" s="38"/>
      <c r="L152" s="36"/>
      <c r="M152" s="36"/>
      <c r="N152" s="36"/>
      <c r="O152" s="36"/>
      <c r="P152" s="36"/>
      <c r="Q152" s="36"/>
    </row>
    <row r="153" spans="1:89" ht="12.75">
      <c r="A153" s="39" t="s">
        <v>12</v>
      </c>
      <c r="B153" s="40"/>
      <c r="C153" s="41"/>
      <c r="D153" s="41"/>
      <c r="E153" s="41"/>
      <c r="F153" s="42">
        <f>SUM(F155:F161)</f>
        <v>76.33</v>
      </c>
      <c r="G153" s="109">
        <f>SUM(G155:G161)</f>
        <v>0.3118171296296296</v>
      </c>
      <c r="H153" s="131">
        <f t="shared" si="4"/>
        <v>0.0040851189523074755</v>
      </c>
      <c r="I153" s="43"/>
      <c r="J153" s="43"/>
      <c r="K153" s="44"/>
      <c r="L153" s="41"/>
      <c r="M153" s="41"/>
      <c r="N153" s="41"/>
      <c r="O153" s="41"/>
      <c r="P153" s="41"/>
      <c r="Q153" s="41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</row>
    <row r="154" spans="1:17" ht="12.75">
      <c r="A154" s="46"/>
      <c r="B154" s="28"/>
      <c r="C154" s="28"/>
      <c r="D154" s="28"/>
      <c r="E154" s="28"/>
      <c r="F154" s="48" t="s">
        <v>52</v>
      </c>
      <c r="G154" s="108" t="s">
        <v>54</v>
      </c>
      <c r="H154" s="132" t="s">
        <v>55</v>
      </c>
      <c r="I154" s="18" t="s">
        <v>78</v>
      </c>
      <c r="J154" s="18" t="s">
        <v>79</v>
      </c>
      <c r="K154" s="18" t="s">
        <v>80</v>
      </c>
      <c r="L154" s="28"/>
      <c r="M154" s="28"/>
      <c r="N154" s="28"/>
      <c r="O154" s="28"/>
      <c r="P154" s="28"/>
      <c r="Q154" s="28"/>
    </row>
    <row r="155" spans="1:12" ht="12.75">
      <c r="A155" s="47">
        <v>38439</v>
      </c>
      <c r="B155" s="8" t="s">
        <v>104</v>
      </c>
      <c r="F155" s="48">
        <v>12.1</v>
      </c>
      <c r="G155" s="108">
        <v>0.05305555555555556</v>
      </c>
      <c r="H155" s="131">
        <f t="shared" si="4"/>
        <v>0.00438475665748393</v>
      </c>
      <c r="I155" s="18">
        <v>142</v>
      </c>
      <c r="J155" s="18">
        <v>63</v>
      </c>
      <c r="K155" s="60">
        <v>70</v>
      </c>
      <c r="L155" s="8" t="s">
        <v>134</v>
      </c>
    </row>
    <row r="156" spans="1:12" ht="12.75">
      <c r="A156" s="47">
        <v>38440</v>
      </c>
      <c r="B156" s="8" t="s">
        <v>120</v>
      </c>
      <c r="F156" s="48">
        <v>5</v>
      </c>
      <c r="G156" s="108">
        <v>0.01892361111111111</v>
      </c>
      <c r="H156" s="131">
        <f t="shared" si="4"/>
        <v>0.003784722222222222</v>
      </c>
      <c r="I156" s="18">
        <v>148</v>
      </c>
      <c r="J156" s="18">
        <v>65</v>
      </c>
      <c r="K156" s="60">
        <v>70</v>
      </c>
      <c r="L156" s="8" t="s">
        <v>105</v>
      </c>
    </row>
    <row r="157" spans="1:12" ht="12.75">
      <c r="A157" s="47">
        <v>38441</v>
      </c>
      <c r="B157" s="8" t="s">
        <v>111</v>
      </c>
      <c r="F157" s="48">
        <v>10</v>
      </c>
      <c r="G157" s="108">
        <v>0.03460648148148148</v>
      </c>
      <c r="H157" s="131">
        <f t="shared" si="4"/>
        <v>0.003460648148148148</v>
      </c>
      <c r="I157" s="18">
        <v>163</v>
      </c>
      <c r="J157" s="18">
        <v>58</v>
      </c>
      <c r="K157" s="60">
        <v>69</v>
      </c>
      <c r="L157" s="8" t="s">
        <v>135</v>
      </c>
    </row>
    <row r="158" spans="1:12" ht="12.75">
      <c r="A158" s="47">
        <v>38442</v>
      </c>
      <c r="B158" s="8" t="s">
        <v>111</v>
      </c>
      <c r="F158" s="48">
        <v>10</v>
      </c>
      <c r="G158" s="108">
        <v>0.04076388888888889</v>
      </c>
      <c r="H158" s="131">
        <f t="shared" si="4"/>
        <v>0.004076388888888889</v>
      </c>
      <c r="I158" s="18">
        <v>144</v>
      </c>
      <c r="J158" s="18"/>
      <c r="K158" s="60">
        <v>69</v>
      </c>
      <c r="L158" s="8" t="s">
        <v>137</v>
      </c>
    </row>
    <row r="159" spans="1:11" ht="12.75">
      <c r="A159" s="47">
        <v>38443</v>
      </c>
      <c r="F159" s="48"/>
      <c r="G159" s="108"/>
      <c r="H159" s="131" t="e">
        <f t="shared" si="4"/>
        <v>#DIV/0!</v>
      </c>
      <c r="I159" s="18"/>
      <c r="J159" s="18"/>
      <c r="K159" s="60"/>
    </row>
    <row r="160" spans="1:12" ht="12.75">
      <c r="A160" s="47">
        <v>38444</v>
      </c>
      <c r="B160" s="8" t="s">
        <v>102</v>
      </c>
      <c r="F160" s="48">
        <v>4.23</v>
      </c>
      <c r="G160" s="108">
        <v>0.01869212962962963</v>
      </c>
      <c r="H160" s="131">
        <f t="shared" si="4"/>
        <v>0.00441894317485334</v>
      </c>
      <c r="I160" s="18">
        <v>143</v>
      </c>
      <c r="J160" s="18">
        <v>66</v>
      </c>
      <c r="K160" s="60">
        <v>69</v>
      </c>
      <c r="L160" s="8" t="s">
        <v>105</v>
      </c>
    </row>
    <row r="161" spans="1:12" ht="12.75">
      <c r="A161" s="47">
        <v>38445</v>
      </c>
      <c r="B161" s="8" t="s">
        <v>132</v>
      </c>
      <c r="F161" s="48">
        <v>35</v>
      </c>
      <c r="G161" s="108">
        <v>0.14577546296296295</v>
      </c>
      <c r="H161" s="131">
        <f t="shared" si="4"/>
        <v>0.004165013227513227</v>
      </c>
      <c r="I161" s="18">
        <v>149</v>
      </c>
      <c r="J161" s="18">
        <v>62</v>
      </c>
      <c r="K161" s="60">
        <v>69</v>
      </c>
      <c r="L161" s="8" t="s">
        <v>133</v>
      </c>
    </row>
    <row r="162" spans="1:17" ht="12.75">
      <c r="A162" s="35"/>
      <c r="B162" s="36"/>
      <c r="C162" s="36"/>
      <c r="D162" s="36"/>
      <c r="E162" s="36"/>
      <c r="F162" s="37"/>
      <c r="G162" s="111"/>
      <c r="H162" s="131"/>
      <c r="I162" s="38"/>
      <c r="J162" s="38"/>
      <c r="K162" s="38"/>
      <c r="L162" s="36"/>
      <c r="M162" s="36"/>
      <c r="N162" s="36"/>
      <c r="O162" s="36"/>
      <c r="P162" s="36"/>
      <c r="Q162" s="36"/>
    </row>
    <row r="163" spans="1:89" ht="12.75">
      <c r="A163" s="39" t="s">
        <v>13</v>
      </c>
      <c r="B163" s="40"/>
      <c r="C163" s="41"/>
      <c r="D163" s="41"/>
      <c r="E163" s="41"/>
      <c r="F163" s="42">
        <f>SUM(F165:F171)</f>
        <v>75</v>
      </c>
      <c r="G163" s="109">
        <f>SUM(G165:G171)</f>
        <v>0.30281250000000004</v>
      </c>
      <c r="H163" s="131">
        <f t="shared" si="4"/>
        <v>0.0040375</v>
      </c>
      <c r="I163" s="43"/>
      <c r="J163" s="43"/>
      <c r="K163" s="44"/>
      <c r="L163" s="41"/>
      <c r="M163" s="41"/>
      <c r="N163" s="41"/>
      <c r="O163" s="41"/>
      <c r="P163" s="41"/>
      <c r="Q163" s="41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</row>
    <row r="164" spans="1:17" ht="12.75">
      <c r="A164" s="46"/>
      <c r="B164" s="28"/>
      <c r="C164" s="28"/>
      <c r="D164" s="28"/>
      <c r="E164" s="28"/>
      <c r="F164" s="48" t="s">
        <v>52</v>
      </c>
      <c r="G164" s="108" t="s">
        <v>54</v>
      </c>
      <c r="H164" s="132" t="s">
        <v>55</v>
      </c>
      <c r="I164" s="18" t="s">
        <v>78</v>
      </c>
      <c r="J164" s="18" t="s">
        <v>79</v>
      </c>
      <c r="K164" s="18" t="s">
        <v>80</v>
      </c>
      <c r="L164" s="28"/>
      <c r="M164" s="28"/>
      <c r="N164" s="28"/>
      <c r="O164" s="28"/>
      <c r="P164" s="28"/>
      <c r="Q164" s="28"/>
    </row>
    <row r="165" spans="1:11" ht="12.75">
      <c r="A165" s="47">
        <v>38446</v>
      </c>
      <c r="F165" s="48"/>
      <c r="G165" s="108"/>
      <c r="H165" s="131" t="e">
        <f t="shared" si="4"/>
        <v>#DIV/0!</v>
      </c>
      <c r="I165" s="18"/>
      <c r="J165" s="18"/>
      <c r="K165" s="60"/>
    </row>
    <row r="166" spans="1:12" ht="12.75">
      <c r="A166" s="47">
        <v>38447</v>
      </c>
      <c r="B166" s="8" t="s">
        <v>111</v>
      </c>
      <c r="F166" s="48">
        <v>10</v>
      </c>
      <c r="G166" s="108">
        <v>0.04168981481481482</v>
      </c>
      <c r="H166" s="131">
        <f t="shared" si="4"/>
        <v>0.004168981481481482</v>
      </c>
      <c r="I166" s="18">
        <v>141</v>
      </c>
      <c r="J166" s="18">
        <v>58</v>
      </c>
      <c r="K166" s="60">
        <v>68.5</v>
      </c>
      <c r="L166" s="8" t="s">
        <v>105</v>
      </c>
    </row>
    <row r="167" spans="1:12" ht="12.75">
      <c r="A167" s="47">
        <v>38448</v>
      </c>
      <c r="B167" s="8" t="s">
        <v>122</v>
      </c>
      <c r="F167" s="48">
        <v>15</v>
      </c>
      <c r="G167" s="108">
        <v>0.06182870370370371</v>
      </c>
      <c r="H167" s="131">
        <f t="shared" si="4"/>
        <v>0.004121913580246914</v>
      </c>
      <c r="I167" s="18">
        <v>137</v>
      </c>
      <c r="J167" s="18">
        <v>58</v>
      </c>
      <c r="K167" s="60">
        <v>68.5</v>
      </c>
      <c r="L167" s="8" t="s">
        <v>105</v>
      </c>
    </row>
    <row r="168" spans="1:12" ht="12.75">
      <c r="A168" s="47">
        <v>38449</v>
      </c>
      <c r="B168" s="8" t="s">
        <v>122</v>
      </c>
      <c r="F168" s="48">
        <v>15</v>
      </c>
      <c r="G168" s="108">
        <v>0.0625</v>
      </c>
      <c r="H168" s="131">
        <f t="shared" si="4"/>
        <v>0.004166666666666667</v>
      </c>
      <c r="I168" s="18">
        <v>139</v>
      </c>
      <c r="J168" s="18">
        <v>67</v>
      </c>
      <c r="K168" s="60">
        <v>68.8</v>
      </c>
      <c r="L168" s="8" t="s">
        <v>105</v>
      </c>
    </row>
    <row r="169" spans="1:11" ht="12.75">
      <c r="A169" s="47">
        <v>38450</v>
      </c>
      <c r="F169" s="48"/>
      <c r="G169" s="108"/>
      <c r="H169" s="131" t="e">
        <f t="shared" si="4"/>
        <v>#DIV/0!</v>
      </c>
      <c r="I169" s="18"/>
      <c r="J169" s="18"/>
      <c r="K169" s="60"/>
    </row>
    <row r="170" spans="1:11" ht="12.75">
      <c r="A170" s="47">
        <v>38451</v>
      </c>
      <c r="F170" s="48"/>
      <c r="G170" s="108"/>
      <c r="H170" s="131" t="e">
        <f t="shared" si="4"/>
        <v>#DIV/0!</v>
      </c>
      <c r="I170" s="18"/>
      <c r="J170" s="18"/>
      <c r="K170" s="60"/>
    </row>
    <row r="171" spans="1:12" ht="12.75">
      <c r="A171" s="47">
        <v>38452</v>
      </c>
      <c r="B171" s="8" t="s">
        <v>132</v>
      </c>
      <c r="F171" s="48">
        <v>35</v>
      </c>
      <c r="G171" s="108">
        <v>0.13679398148148147</v>
      </c>
      <c r="H171" s="131">
        <f aca="true" t="shared" si="5" ref="H171:H233">G171/F171</f>
        <v>0.00390839947089947</v>
      </c>
      <c r="I171" s="18">
        <v>148</v>
      </c>
      <c r="J171" s="18">
        <v>72</v>
      </c>
      <c r="K171" s="60">
        <v>69.5</v>
      </c>
      <c r="L171" s="8" t="s">
        <v>138</v>
      </c>
    </row>
    <row r="172" spans="1:17" ht="12.75">
      <c r="A172" s="35"/>
      <c r="B172" s="36"/>
      <c r="C172" s="36"/>
      <c r="D172" s="36"/>
      <c r="E172" s="36"/>
      <c r="F172" s="37"/>
      <c r="G172" s="111"/>
      <c r="H172" s="131"/>
      <c r="I172" s="38"/>
      <c r="J172" s="38"/>
      <c r="K172" s="38"/>
      <c r="L172" s="36"/>
      <c r="M172" s="36"/>
      <c r="N172" s="36"/>
      <c r="O172" s="36"/>
      <c r="P172" s="36"/>
      <c r="Q172" s="36"/>
    </row>
    <row r="173" spans="1:89" ht="12.75">
      <c r="A173" s="39" t="s">
        <v>14</v>
      </c>
      <c r="B173" s="40"/>
      <c r="C173" s="41"/>
      <c r="D173" s="41"/>
      <c r="E173" s="41"/>
      <c r="F173" s="42">
        <f>SUM(F175:F181)</f>
        <v>71.425</v>
      </c>
      <c r="G173" s="109">
        <f>SUM(G175:G181)</f>
        <v>0.2944212962962963</v>
      </c>
      <c r="H173" s="131">
        <f t="shared" si="5"/>
        <v>0.004122104253360816</v>
      </c>
      <c r="I173" s="43"/>
      <c r="J173" s="43"/>
      <c r="K173" s="44"/>
      <c r="L173" s="41"/>
      <c r="M173" s="41"/>
      <c r="N173" s="41"/>
      <c r="O173" s="41"/>
      <c r="P173" s="41"/>
      <c r="Q173" s="41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</row>
    <row r="174" spans="1:17" ht="12.75">
      <c r="A174" s="46"/>
      <c r="B174" s="28"/>
      <c r="C174" s="28"/>
      <c r="D174" s="28"/>
      <c r="E174" s="28"/>
      <c r="F174" s="48" t="s">
        <v>52</v>
      </c>
      <c r="G174" s="108" t="s">
        <v>54</v>
      </c>
      <c r="H174" s="132" t="s">
        <v>55</v>
      </c>
      <c r="I174" s="18" t="s">
        <v>78</v>
      </c>
      <c r="J174" s="18" t="s">
        <v>79</v>
      </c>
      <c r="K174" s="18" t="s">
        <v>80</v>
      </c>
      <c r="L174" s="28"/>
      <c r="M174" s="28"/>
      <c r="N174" s="28"/>
      <c r="O174" s="28"/>
      <c r="P174" s="28"/>
      <c r="Q174" s="28"/>
    </row>
    <row r="175" spans="1:11" ht="12.75">
      <c r="A175" s="47">
        <v>38453</v>
      </c>
      <c r="F175" s="48"/>
      <c r="G175" s="108"/>
      <c r="H175" s="131" t="e">
        <f t="shared" si="5"/>
        <v>#DIV/0!</v>
      </c>
      <c r="I175" s="18"/>
      <c r="J175" s="18"/>
      <c r="K175" s="60"/>
    </row>
    <row r="176" spans="1:12" ht="12.75">
      <c r="A176" s="47">
        <v>38454</v>
      </c>
      <c r="B176" s="8" t="s">
        <v>111</v>
      </c>
      <c r="F176" s="48">
        <v>10</v>
      </c>
      <c r="G176" s="108">
        <v>0.04322916666666667</v>
      </c>
      <c r="H176" s="131">
        <f t="shared" si="5"/>
        <v>0.004322916666666668</v>
      </c>
      <c r="I176" s="18">
        <v>140</v>
      </c>
      <c r="J176" s="18">
        <v>68</v>
      </c>
      <c r="K176" s="60">
        <v>68</v>
      </c>
      <c r="L176" s="8" t="s">
        <v>105</v>
      </c>
    </row>
    <row r="177" spans="1:12" ht="12.75">
      <c r="A177" s="47">
        <v>38455</v>
      </c>
      <c r="B177" s="8" t="s">
        <v>122</v>
      </c>
      <c r="F177" s="48">
        <v>15</v>
      </c>
      <c r="G177" s="108">
        <v>0.0625</v>
      </c>
      <c r="H177" s="131">
        <f t="shared" si="5"/>
        <v>0.004166666666666667</v>
      </c>
      <c r="I177" s="18">
        <v>138</v>
      </c>
      <c r="J177" s="18"/>
      <c r="K177" s="60">
        <v>68</v>
      </c>
      <c r="L177" s="8" t="s">
        <v>105</v>
      </c>
    </row>
    <row r="178" spans="1:12" ht="12.75">
      <c r="A178" s="47">
        <v>38456</v>
      </c>
      <c r="B178" s="8" t="s">
        <v>102</v>
      </c>
      <c r="F178" s="48">
        <v>4.23</v>
      </c>
      <c r="G178" s="108">
        <v>0.018078703703703704</v>
      </c>
      <c r="H178" s="131">
        <f t="shared" si="5"/>
        <v>0.004273925225461868</v>
      </c>
      <c r="I178" s="18">
        <v>138</v>
      </c>
      <c r="J178" s="18">
        <v>68</v>
      </c>
      <c r="K178" s="60">
        <v>68</v>
      </c>
      <c r="L178" s="8" t="s">
        <v>105</v>
      </c>
    </row>
    <row r="179" spans="1:11" ht="12.75">
      <c r="A179" s="47">
        <v>38457</v>
      </c>
      <c r="F179" s="48"/>
      <c r="G179" s="108"/>
      <c r="H179" s="131" t="e">
        <f t="shared" si="5"/>
        <v>#DIV/0!</v>
      </c>
      <c r="I179" s="18"/>
      <c r="J179" s="18"/>
      <c r="K179" s="60"/>
    </row>
    <row r="180" spans="1:11" ht="12.75">
      <c r="A180" s="47">
        <v>38458</v>
      </c>
      <c r="F180" s="48"/>
      <c r="G180" s="108"/>
      <c r="H180" s="131" t="e">
        <f t="shared" si="5"/>
        <v>#DIV/0!</v>
      </c>
      <c r="I180" s="18"/>
      <c r="J180" s="18"/>
      <c r="K180" s="60"/>
    </row>
    <row r="181" spans="1:11" ht="12.75">
      <c r="A181" s="47">
        <v>38459</v>
      </c>
      <c r="B181" s="8" t="s">
        <v>191</v>
      </c>
      <c r="F181" s="48">
        <v>42.195</v>
      </c>
      <c r="G181" s="108">
        <v>0.1706134259259259</v>
      </c>
      <c r="H181" s="131">
        <f t="shared" si="5"/>
        <v>0.0040434512602423485</v>
      </c>
      <c r="I181" s="18">
        <v>159</v>
      </c>
      <c r="J181" s="18">
        <v>70</v>
      </c>
      <c r="K181" s="60">
        <v>68</v>
      </c>
    </row>
    <row r="182" spans="1:17" ht="12.75">
      <c r="A182" s="35"/>
      <c r="B182" s="36"/>
      <c r="C182" s="36"/>
      <c r="D182" s="36"/>
      <c r="E182" s="36"/>
      <c r="F182" s="37"/>
      <c r="G182" s="111"/>
      <c r="H182" s="131"/>
      <c r="I182" s="38"/>
      <c r="J182" s="38"/>
      <c r="K182" s="38"/>
      <c r="L182" s="36"/>
      <c r="M182" s="36"/>
      <c r="N182" s="36"/>
      <c r="O182" s="36"/>
      <c r="P182" s="36"/>
      <c r="Q182" s="36"/>
    </row>
    <row r="183" spans="1:89" ht="12.75">
      <c r="A183" s="39" t="s">
        <v>15</v>
      </c>
      <c r="B183" s="40"/>
      <c r="C183" s="41"/>
      <c r="D183" s="41"/>
      <c r="E183" s="41"/>
      <c r="F183" s="42">
        <f>SUM(F185:F191)</f>
        <v>76.095</v>
      </c>
      <c r="G183" s="109">
        <f>SUM(G185:G191)</f>
        <v>0.3176967592592593</v>
      </c>
      <c r="H183" s="131">
        <f t="shared" si="5"/>
        <v>0.004175001764363746</v>
      </c>
      <c r="I183" s="43"/>
      <c r="J183" s="43"/>
      <c r="K183" s="44"/>
      <c r="L183" s="41"/>
      <c r="M183" s="41"/>
      <c r="N183" s="41"/>
      <c r="O183" s="41"/>
      <c r="P183" s="41"/>
      <c r="Q183" s="41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</row>
    <row r="184" spans="1:17" ht="12.75">
      <c r="A184" s="46"/>
      <c r="B184" s="28"/>
      <c r="C184" s="28"/>
      <c r="D184" s="28"/>
      <c r="E184" s="28"/>
      <c r="F184" s="48" t="s">
        <v>52</v>
      </c>
      <c r="G184" s="108" t="s">
        <v>54</v>
      </c>
      <c r="H184" s="132" t="s">
        <v>55</v>
      </c>
      <c r="I184" s="18" t="s">
        <v>78</v>
      </c>
      <c r="J184" s="18" t="s">
        <v>79</v>
      </c>
      <c r="K184" s="18" t="s">
        <v>80</v>
      </c>
      <c r="L184" s="28"/>
      <c r="M184" s="28"/>
      <c r="N184" s="28"/>
      <c r="O184" s="28"/>
      <c r="P184" s="28"/>
      <c r="Q184" s="28"/>
    </row>
    <row r="185" spans="1:11" ht="12.75">
      <c r="A185" s="47">
        <v>38460</v>
      </c>
      <c r="F185" s="48"/>
      <c r="G185" s="108"/>
      <c r="H185" s="131" t="e">
        <f t="shared" si="5"/>
        <v>#DIV/0!</v>
      </c>
      <c r="I185" s="18"/>
      <c r="J185" s="18"/>
      <c r="K185" s="60"/>
    </row>
    <row r="186" spans="1:12" ht="12.75">
      <c r="A186" s="47">
        <v>38461</v>
      </c>
      <c r="B186" s="8" t="s">
        <v>111</v>
      </c>
      <c r="F186" s="48">
        <v>10</v>
      </c>
      <c r="G186" s="108">
        <v>0.041678240740740745</v>
      </c>
      <c r="H186" s="131">
        <f t="shared" si="5"/>
        <v>0.004167824074074075</v>
      </c>
      <c r="I186" s="18">
        <v>138</v>
      </c>
      <c r="J186" s="18">
        <v>68</v>
      </c>
      <c r="K186" s="60">
        <v>67</v>
      </c>
      <c r="L186" s="8" t="s">
        <v>105</v>
      </c>
    </row>
    <row r="187" spans="1:12" ht="12.75">
      <c r="A187" s="47">
        <v>38462</v>
      </c>
      <c r="B187" s="8" t="s">
        <v>192</v>
      </c>
      <c r="F187" s="48">
        <v>21.095</v>
      </c>
      <c r="G187" s="108">
        <v>0.08850694444444444</v>
      </c>
      <c r="H187" s="131">
        <f t="shared" si="5"/>
        <v>0.004195636143372574</v>
      </c>
      <c r="I187" s="18">
        <v>139</v>
      </c>
      <c r="J187" s="18"/>
      <c r="K187" s="60">
        <v>68</v>
      </c>
      <c r="L187" s="8" t="s">
        <v>193</v>
      </c>
    </row>
    <row r="188" spans="1:11" ht="12.75">
      <c r="A188" s="47">
        <v>38463</v>
      </c>
      <c r="F188" s="48"/>
      <c r="G188" s="108"/>
      <c r="H188" s="131" t="e">
        <f t="shared" si="5"/>
        <v>#DIV/0!</v>
      </c>
      <c r="I188" s="18"/>
      <c r="J188" s="18"/>
      <c r="K188" s="60"/>
    </row>
    <row r="189" spans="1:12" ht="12.75">
      <c r="A189" s="47">
        <v>38464</v>
      </c>
      <c r="B189" s="8" t="s">
        <v>111</v>
      </c>
      <c r="F189" s="48">
        <v>10</v>
      </c>
      <c r="G189" s="108">
        <v>0.041678240740740745</v>
      </c>
      <c r="H189" s="131">
        <f t="shared" si="5"/>
        <v>0.004167824074074075</v>
      </c>
      <c r="I189" s="18">
        <v>133</v>
      </c>
      <c r="J189" s="18"/>
      <c r="K189" s="60">
        <v>68</v>
      </c>
      <c r="L189" s="8" t="s">
        <v>105</v>
      </c>
    </row>
    <row r="190" spans="1:11" ht="12.75">
      <c r="A190" s="47">
        <v>38465</v>
      </c>
      <c r="F190" s="48"/>
      <c r="G190" s="108"/>
      <c r="H190" s="131" t="e">
        <f t="shared" si="5"/>
        <v>#DIV/0!</v>
      </c>
      <c r="I190" s="18"/>
      <c r="J190" s="18"/>
      <c r="K190" s="60"/>
    </row>
    <row r="191" spans="1:12" ht="12.75">
      <c r="A191" s="47">
        <v>38466</v>
      </c>
      <c r="B191" s="8" t="s">
        <v>132</v>
      </c>
      <c r="F191" s="48">
        <v>35</v>
      </c>
      <c r="G191" s="108">
        <v>0.14583333333333334</v>
      </c>
      <c r="H191" s="131">
        <f t="shared" si="5"/>
        <v>0.004166666666666667</v>
      </c>
      <c r="I191" s="18">
        <v>138</v>
      </c>
      <c r="J191" s="18">
        <v>62</v>
      </c>
      <c r="K191" s="60">
        <v>68</v>
      </c>
      <c r="L191" s="8" t="s">
        <v>105</v>
      </c>
    </row>
    <row r="192" spans="1:17" ht="12.75">
      <c r="A192" s="35"/>
      <c r="B192" s="36"/>
      <c r="C192" s="36"/>
      <c r="D192" s="36"/>
      <c r="E192" s="36"/>
      <c r="F192" s="37"/>
      <c r="G192" s="111"/>
      <c r="H192" s="131"/>
      <c r="I192" s="38"/>
      <c r="J192" s="38"/>
      <c r="K192" s="38"/>
      <c r="L192" s="36"/>
      <c r="M192" s="36"/>
      <c r="N192" s="36"/>
      <c r="O192" s="36"/>
      <c r="P192" s="36"/>
      <c r="Q192" s="36"/>
    </row>
    <row r="193" spans="1:89" ht="12.75">
      <c r="A193" s="39" t="s">
        <v>16</v>
      </c>
      <c r="B193" s="40"/>
      <c r="C193" s="41"/>
      <c r="D193" s="41"/>
      <c r="E193" s="41"/>
      <c r="F193" s="42">
        <f>SUM(F195:F201)</f>
        <v>78.19</v>
      </c>
      <c r="G193" s="109">
        <f>SUM(G195:G201)</f>
        <v>0.32880787037037035</v>
      </c>
      <c r="H193" s="131">
        <f t="shared" si="5"/>
        <v>0.004205241979413868</v>
      </c>
      <c r="I193" s="43"/>
      <c r="J193" s="43"/>
      <c r="K193" s="44"/>
      <c r="L193" s="41"/>
      <c r="M193" s="41"/>
      <c r="N193" s="41"/>
      <c r="O193" s="41"/>
      <c r="P193" s="41"/>
      <c r="Q193" s="41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</row>
    <row r="194" spans="1:17" ht="12.75">
      <c r="A194" s="46"/>
      <c r="B194" s="28"/>
      <c r="C194" s="28"/>
      <c r="D194" s="28"/>
      <c r="E194" s="28"/>
      <c r="F194" s="48" t="s">
        <v>52</v>
      </c>
      <c r="G194" s="108" t="s">
        <v>54</v>
      </c>
      <c r="H194" s="132" t="s">
        <v>55</v>
      </c>
      <c r="I194" s="18" t="s">
        <v>78</v>
      </c>
      <c r="J194" s="18" t="s">
        <v>79</v>
      </c>
      <c r="K194" s="18" t="s">
        <v>80</v>
      </c>
      <c r="L194" s="28"/>
      <c r="M194" s="28"/>
      <c r="N194" s="28"/>
      <c r="O194" s="28"/>
      <c r="P194" s="28"/>
      <c r="Q194" s="28"/>
    </row>
    <row r="195" spans="1:11" ht="12.75">
      <c r="A195" s="47">
        <v>38467</v>
      </c>
      <c r="F195" s="48"/>
      <c r="G195" s="108"/>
      <c r="H195" s="131" t="e">
        <f t="shared" si="5"/>
        <v>#DIV/0!</v>
      </c>
      <c r="I195" s="18"/>
      <c r="J195" s="18"/>
      <c r="K195" s="60"/>
    </row>
    <row r="196" spans="1:12" ht="12.75">
      <c r="A196" s="47">
        <v>38468</v>
      </c>
      <c r="B196" s="8" t="s">
        <v>192</v>
      </c>
      <c r="F196" s="48">
        <v>21.095</v>
      </c>
      <c r="G196" s="108">
        <v>0.0946412037037037</v>
      </c>
      <c r="H196" s="131">
        <f>G196/F196</f>
        <v>0.004486428239094748</v>
      </c>
      <c r="I196" s="18">
        <v>138</v>
      </c>
      <c r="J196" s="18"/>
      <c r="K196" s="60">
        <v>69</v>
      </c>
      <c r="L196" s="8" t="s">
        <v>193</v>
      </c>
    </row>
    <row r="197" spans="1:11" ht="12.75">
      <c r="A197" s="47">
        <v>38469</v>
      </c>
      <c r="F197" s="48"/>
      <c r="G197" s="108"/>
      <c r="H197" s="131" t="e">
        <f t="shared" si="5"/>
        <v>#DIV/0!</v>
      </c>
      <c r="I197" s="18"/>
      <c r="J197" s="18"/>
      <c r="K197" s="60"/>
    </row>
    <row r="198" spans="1:12" ht="12.75">
      <c r="A198" s="47">
        <v>38470</v>
      </c>
      <c r="B198" s="8" t="s">
        <v>194</v>
      </c>
      <c r="F198" s="48">
        <v>11</v>
      </c>
      <c r="G198" s="108">
        <v>0.04261574074074074</v>
      </c>
      <c r="H198" s="131">
        <f t="shared" si="5"/>
        <v>0.003874158249158249</v>
      </c>
      <c r="I198" s="18">
        <v>167</v>
      </c>
      <c r="J198" s="18"/>
      <c r="K198" s="60">
        <v>67</v>
      </c>
      <c r="L198" s="8" t="s">
        <v>195</v>
      </c>
    </row>
    <row r="199" spans="1:12" ht="12.75">
      <c r="A199" s="47">
        <v>38471</v>
      </c>
      <c r="B199" s="8" t="s">
        <v>122</v>
      </c>
      <c r="F199" s="48">
        <v>15</v>
      </c>
      <c r="G199" s="108">
        <v>0.0625</v>
      </c>
      <c r="H199" s="131">
        <f t="shared" si="5"/>
        <v>0.004166666666666667</v>
      </c>
      <c r="I199" s="18">
        <v>136</v>
      </c>
      <c r="J199" s="18"/>
      <c r="K199" s="60">
        <v>69</v>
      </c>
      <c r="L199" s="8" t="s">
        <v>105</v>
      </c>
    </row>
    <row r="200" spans="1:12" ht="12.75">
      <c r="A200" s="47">
        <v>38472</v>
      </c>
      <c r="B200" s="8" t="s">
        <v>111</v>
      </c>
      <c r="F200" s="48">
        <v>10</v>
      </c>
      <c r="G200" s="108">
        <v>0.041666666666666664</v>
      </c>
      <c r="H200" s="131">
        <f>G200/F200</f>
        <v>0.004166666666666667</v>
      </c>
      <c r="I200" s="18">
        <v>135</v>
      </c>
      <c r="J200" s="18">
        <v>72</v>
      </c>
      <c r="K200" s="60">
        <v>68</v>
      </c>
      <c r="L200" s="8" t="s">
        <v>105</v>
      </c>
    </row>
    <row r="201" spans="1:12" ht="12.75">
      <c r="A201" s="47">
        <v>38473</v>
      </c>
      <c r="B201" s="8" t="s">
        <v>192</v>
      </c>
      <c r="F201" s="48">
        <v>21.095</v>
      </c>
      <c r="G201" s="108">
        <v>0.08738425925925926</v>
      </c>
      <c r="H201" s="131">
        <f>G201/F201</f>
        <v>0.0041424157032121005</v>
      </c>
      <c r="I201" s="18">
        <v>138</v>
      </c>
      <c r="J201" s="18">
        <v>62</v>
      </c>
      <c r="K201" s="60">
        <v>67.6</v>
      </c>
      <c r="L201" s="8" t="s">
        <v>105</v>
      </c>
    </row>
    <row r="202" spans="1:17" ht="12.75">
      <c r="A202" s="35"/>
      <c r="B202" s="36"/>
      <c r="C202" s="36"/>
      <c r="D202" s="36"/>
      <c r="E202" s="36"/>
      <c r="F202" s="37"/>
      <c r="G202" s="111"/>
      <c r="H202" s="131"/>
      <c r="I202" s="38"/>
      <c r="J202" s="38"/>
      <c r="K202" s="38"/>
      <c r="L202" s="36"/>
      <c r="M202" s="36"/>
      <c r="N202" s="36"/>
      <c r="O202" s="36"/>
      <c r="P202" s="36"/>
      <c r="Q202" s="36"/>
    </row>
    <row r="203" spans="1:89" ht="12.75">
      <c r="A203" s="39" t="s">
        <v>17</v>
      </c>
      <c r="B203" s="40"/>
      <c r="C203" s="41"/>
      <c r="D203" s="41"/>
      <c r="E203" s="41"/>
      <c r="F203" s="42">
        <f>SUM(F205:F211)</f>
        <v>72.84</v>
      </c>
      <c r="G203" s="109">
        <f>SUM(G205:G211)</f>
        <v>0.2893981481481482</v>
      </c>
      <c r="H203" s="131">
        <f t="shared" si="5"/>
        <v>0.003973066284296378</v>
      </c>
      <c r="I203" s="43"/>
      <c r="J203" s="43"/>
      <c r="K203" s="44"/>
      <c r="L203" s="41"/>
      <c r="M203" s="41"/>
      <c r="N203" s="41"/>
      <c r="O203" s="41"/>
      <c r="P203" s="41"/>
      <c r="Q203" s="41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</row>
    <row r="204" spans="1:17" ht="12.75">
      <c r="A204" s="46"/>
      <c r="B204" s="28"/>
      <c r="C204" s="28"/>
      <c r="D204" s="28"/>
      <c r="E204" s="28"/>
      <c r="F204" s="48" t="s">
        <v>52</v>
      </c>
      <c r="G204" s="108" t="s">
        <v>54</v>
      </c>
      <c r="H204" s="132" t="s">
        <v>55</v>
      </c>
      <c r="I204" s="18" t="s">
        <v>78</v>
      </c>
      <c r="J204" s="18" t="s">
        <v>79</v>
      </c>
      <c r="K204" s="18" t="s">
        <v>80</v>
      </c>
      <c r="L204" s="28"/>
      <c r="M204" s="28"/>
      <c r="N204" s="28"/>
      <c r="O204" s="28"/>
      <c r="P204" s="28"/>
      <c r="Q204" s="28"/>
    </row>
    <row r="205" spans="1:12" ht="12.75">
      <c r="A205" s="47">
        <v>38474</v>
      </c>
      <c r="B205" s="8" t="s">
        <v>196</v>
      </c>
      <c r="F205" s="48">
        <v>6.74</v>
      </c>
      <c r="G205" s="108">
        <v>0.027858796296296298</v>
      </c>
      <c r="H205" s="131">
        <f t="shared" si="5"/>
        <v>0.004133352566216068</v>
      </c>
      <c r="I205" s="18">
        <v>137</v>
      </c>
      <c r="J205" s="18">
        <v>82</v>
      </c>
      <c r="K205" s="60">
        <v>68</v>
      </c>
      <c r="L205" s="8" t="s">
        <v>105</v>
      </c>
    </row>
    <row r="206" spans="1:11" ht="12.75">
      <c r="A206" s="47">
        <v>38475</v>
      </c>
      <c r="F206" s="48"/>
      <c r="G206" s="108"/>
      <c r="H206" s="131" t="e">
        <f t="shared" si="5"/>
        <v>#DIV/0!</v>
      </c>
      <c r="I206" s="18"/>
      <c r="J206" s="18"/>
      <c r="K206" s="60"/>
    </row>
    <row r="207" spans="1:11" ht="12.75">
      <c r="A207" s="47">
        <v>38476</v>
      </c>
      <c r="B207" s="8" t="s">
        <v>197</v>
      </c>
      <c r="F207" s="48">
        <v>10</v>
      </c>
      <c r="G207" s="108">
        <v>0.033553240740740745</v>
      </c>
      <c r="H207" s="131">
        <f t="shared" si="5"/>
        <v>0.0033553240740740744</v>
      </c>
      <c r="I207" s="18">
        <v>167</v>
      </c>
      <c r="J207" s="18"/>
      <c r="K207" s="60">
        <v>70</v>
      </c>
    </row>
    <row r="208" spans="1:12" ht="12.75">
      <c r="A208" s="47">
        <v>38477</v>
      </c>
      <c r="B208" s="8" t="s">
        <v>112</v>
      </c>
      <c r="F208" s="48">
        <v>11.1</v>
      </c>
      <c r="G208" s="108">
        <v>0.04594907407407408</v>
      </c>
      <c r="H208" s="131">
        <f t="shared" si="5"/>
        <v>0.004139556222889557</v>
      </c>
      <c r="I208" s="18">
        <v>142</v>
      </c>
      <c r="J208" s="18">
        <v>60</v>
      </c>
      <c r="K208" s="60">
        <v>69</v>
      </c>
      <c r="L208" s="8" t="s">
        <v>105</v>
      </c>
    </row>
    <row r="209" spans="1:12" ht="12.75">
      <c r="A209" s="47">
        <v>38478</v>
      </c>
      <c r="B209" s="8" t="s">
        <v>111</v>
      </c>
      <c r="F209" s="48">
        <v>10</v>
      </c>
      <c r="G209" s="108">
        <v>0.0362037037037037</v>
      </c>
      <c r="H209" s="131">
        <f t="shared" si="5"/>
        <v>0.00362037037037037</v>
      </c>
      <c r="I209" s="18">
        <v>152</v>
      </c>
      <c r="J209" s="18">
        <v>65</v>
      </c>
      <c r="K209" s="60">
        <v>69</v>
      </c>
      <c r="L209" s="8" t="s">
        <v>198</v>
      </c>
    </row>
    <row r="210" spans="1:11" ht="12.75">
      <c r="A210" s="47">
        <v>38479</v>
      </c>
      <c r="F210" s="48"/>
      <c r="G210" s="108"/>
      <c r="H210" s="131" t="e">
        <f t="shared" si="5"/>
        <v>#DIV/0!</v>
      </c>
      <c r="I210" s="18"/>
      <c r="J210" s="18"/>
      <c r="K210" s="60"/>
    </row>
    <row r="211" spans="1:12" ht="12.75">
      <c r="A211" s="47">
        <v>38480</v>
      </c>
      <c r="B211" s="8" t="s">
        <v>132</v>
      </c>
      <c r="F211" s="48">
        <v>35</v>
      </c>
      <c r="G211" s="108">
        <v>0.14583333333333334</v>
      </c>
      <c r="H211" s="131">
        <f>G211/F211</f>
        <v>0.004166666666666667</v>
      </c>
      <c r="I211" s="18">
        <v>137</v>
      </c>
      <c r="J211" s="18">
        <v>72</v>
      </c>
      <c r="K211" s="60">
        <v>68</v>
      </c>
      <c r="L211" s="8" t="s">
        <v>105</v>
      </c>
    </row>
    <row r="212" spans="1:17" ht="12.75">
      <c r="A212" s="35"/>
      <c r="B212" s="36"/>
      <c r="C212" s="36"/>
      <c r="D212" s="36"/>
      <c r="E212" s="36"/>
      <c r="F212" s="37"/>
      <c r="G212" s="111"/>
      <c r="H212" s="131"/>
      <c r="I212" s="38"/>
      <c r="J212" s="38"/>
      <c r="K212" s="38"/>
      <c r="L212" s="36"/>
      <c r="M212" s="36"/>
      <c r="N212" s="36"/>
      <c r="O212" s="36"/>
      <c r="P212" s="36"/>
      <c r="Q212" s="36"/>
    </row>
    <row r="213" spans="1:89" ht="12.75">
      <c r="A213" s="39" t="s">
        <v>18</v>
      </c>
      <c r="B213" s="40"/>
      <c r="C213" s="41"/>
      <c r="D213" s="41"/>
      <c r="E213" s="41"/>
      <c r="F213" s="42">
        <f>SUM(F215:F221)</f>
        <v>80</v>
      </c>
      <c r="G213" s="109">
        <f>SUM(G215:G221)</f>
        <v>0.32030092592592596</v>
      </c>
      <c r="H213" s="131">
        <f t="shared" si="5"/>
        <v>0.0040037615740740745</v>
      </c>
      <c r="I213" s="43"/>
      <c r="J213" s="43"/>
      <c r="K213" s="44"/>
      <c r="L213" s="41"/>
      <c r="M213" s="41"/>
      <c r="N213" s="41"/>
      <c r="O213" s="41"/>
      <c r="P213" s="41"/>
      <c r="Q213" s="41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</row>
    <row r="214" spans="1:17" ht="12.75">
      <c r="A214" s="46"/>
      <c r="B214" s="28"/>
      <c r="C214" s="28"/>
      <c r="D214" s="28"/>
      <c r="E214" s="28"/>
      <c r="F214" s="48" t="s">
        <v>52</v>
      </c>
      <c r="G214" s="108" t="s">
        <v>54</v>
      </c>
      <c r="H214" s="132" t="s">
        <v>55</v>
      </c>
      <c r="I214" s="18" t="s">
        <v>78</v>
      </c>
      <c r="J214" s="18" t="s">
        <v>79</v>
      </c>
      <c r="K214" s="18" t="s">
        <v>80</v>
      </c>
      <c r="L214" s="28"/>
      <c r="M214" s="28"/>
      <c r="N214" s="28"/>
      <c r="O214" s="28"/>
      <c r="P214" s="28"/>
      <c r="Q214" s="28"/>
    </row>
    <row r="215" spans="1:11" ht="12.75">
      <c r="A215" s="47">
        <v>38481</v>
      </c>
      <c r="F215" s="48"/>
      <c r="G215" s="108"/>
      <c r="H215" s="131" t="e">
        <f t="shared" si="5"/>
        <v>#DIV/0!</v>
      </c>
      <c r="I215" s="18"/>
      <c r="J215" s="18"/>
      <c r="K215" s="60"/>
    </row>
    <row r="216" spans="1:12" ht="12.75">
      <c r="A216" s="47">
        <v>38482</v>
      </c>
      <c r="B216" s="8" t="s">
        <v>122</v>
      </c>
      <c r="F216" s="48">
        <v>15</v>
      </c>
      <c r="G216" s="108">
        <v>0.0645949074074074</v>
      </c>
      <c r="H216" s="131">
        <f t="shared" si="5"/>
        <v>0.004306327160493827</v>
      </c>
      <c r="I216" s="18">
        <v>131</v>
      </c>
      <c r="J216" s="18"/>
      <c r="K216" s="60">
        <v>68</v>
      </c>
      <c r="L216" s="8" t="s">
        <v>105</v>
      </c>
    </row>
    <row r="217" spans="1:12" ht="12.75">
      <c r="A217" s="47">
        <v>38483</v>
      </c>
      <c r="B217" s="8" t="s">
        <v>111</v>
      </c>
      <c r="F217" s="48">
        <v>10</v>
      </c>
      <c r="G217" s="108">
        <v>0.037083333333333336</v>
      </c>
      <c r="H217" s="131">
        <f>G217/F217</f>
        <v>0.0037083333333333334</v>
      </c>
      <c r="I217" s="18">
        <v>151</v>
      </c>
      <c r="J217" s="18">
        <v>70</v>
      </c>
      <c r="K217" s="60">
        <v>68</v>
      </c>
      <c r="L217" s="8" t="s">
        <v>105</v>
      </c>
    </row>
    <row r="218" spans="1:12" ht="12.75">
      <c r="A218" s="47">
        <v>38484</v>
      </c>
      <c r="B218" s="8" t="s">
        <v>111</v>
      </c>
      <c r="F218" s="48">
        <v>10</v>
      </c>
      <c r="G218" s="108">
        <v>0.034583333333333334</v>
      </c>
      <c r="H218" s="131">
        <f t="shared" si="5"/>
        <v>0.0034583333333333332</v>
      </c>
      <c r="I218" s="18">
        <v>153</v>
      </c>
      <c r="J218" s="18">
        <v>65</v>
      </c>
      <c r="K218" s="60">
        <v>68</v>
      </c>
      <c r="L218" s="8" t="s">
        <v>198</v>
      </c>
    </row>
    <row r="219" spans="1:12" ht="12.75">
      <c r="A219" s="47">
        <v>38485</v>
      </c>
      <c r="B219" s="8" t="s">
        <v>111</v>
      </c>
      <c r="F219" s="48">
        <v>10</v>
      </c>
      <c r="G219" s="108">
        <v>0.03819444444444444</v>
      </c>
      <c r="H219" s="131">
        <f t="shared" si="5"/>
        <v>0.003819444444444444</v>
      </c>
      <c r="I219" s="18">
        <v>153</v>
      </c>
      <c r="J219" s="18">
        <v>62</v>
      </c>
      <c r="K219" s="60">
        <v>68</v>
      </c>
      <c r="L219" s="8" t="s">
        <v>199</v>
      </c>
    </row>
    <row r="220" spans="1:11" ht="12.75">
      <c r="A220" s="47">
        <v>38486</v>
      </c>
      <c r="F220" s="48"/>
      <c r="G220" s="108"/>
      <c r="H220" s="131" t="e">
        <f t="shared" si="5"/>
        <v>#DIV/0!</v>
      </c>
      <c r="I220" s="18"/>
      <c r="J220" s="18"/>
      <c r="K220" s="60"/>
    </row>
    <row r="221" spans="1:12" ht="12.75">
      <c r="A221" s="47">
        <v>38487</v>
      </c>
      <c r="B221" s="8" t="s">
        <v>132</v>
      </c>
      <c r="F221" s="48">
        <v>35</v>
      </c>
      <c r="G221" s="108">
        <v>0.1458449074074074</v>
      </c>
      <c r="H221" s="131">
        <f>G221/F221</f>
        <v>0.004166997354497355</v>
      </c>
      <c r="I221" s="18">
        <v>133</v>
      </c>
      <c r="J221" s="18">
        <v>54</v>
      </c>
      <c r="K221" s="60">
        <v>69</v>
      </c>
      <c r="L221" s="8" t="s">
        <v>105</v>
      </c>
    </row>
    <row r="222" spans="1:17" ht="12.75">
      <c r="A222" s="35"/>
      <c r="B222" s="36"/>
      <c r="C222" s="36"/>
      <c r="D222" s="36"/>
      <c r="E222" s="36"/>
      <c r="F222" s="37"/>
      <c r="G222" s="111"/>
      <c r="H222" s="131"/>
      <c r="I222" s="38"/>
      <c r="J222" s="38"/>
      <c r="K222" s="38"/>
      <c r="L222" s="36"/>
      <c r="M222" s="36"/>
      <c r="N222" s="36"/>
      <c r="O222" s="36"/>
      <c r="P222" s="36"/>
      <c r="Q222" s="36"/>
    </row>
    <row r="223" spans="1:89" ht="12.75">
      <c r="A223" s="39" t="s">
        <v>19</v>
      </c>
      <c r="B223" s="40"/>
      <c r="C223" s="41"/>
      <c r="D223" s="41"/>
      <c r="E223" s="41"/>
      <c r="F223" s="42">
        <f>SUM(F225:F231)</f>
        <v>84.22999999999999</v>
      </c>
      <c r="G223" s="109">
        <f>SUM(G225:G231)</f>
        <v>0.33592592592592596</v>
      </c>
      <c r="H223" s="131">
        <f t="shared" si="5"/>
        <v>0.003988198099559848</v>
      </c>
      <c r="I223" s="43"/>
      <c r="J223" s="43"/>
      <c r="K223" s="44"/>
      <c r="L223" s="41"/>
      <c r="M223" s="41"/>
      <c r="N223" s="41"/>
      <c r="O223" s="41"/>
      <c r="P223" s="41"/>
      <c r="Q223" s="41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</row>
    <row r="224" spans="1:17" ht="12.75">
      <c r="A224" s="49"/>
      <c r="B224" s="28"/>
      <c r="C224" s="28"/>
      <c r="D224" s="28"/>
      <c r="E224" s="28"/>
      <c r="F224" s="48" t="s">
        <v>52</v>
      </c>
      <c r="G224" s="108" t="s">
        <v>54</v>
      </c>
      <c r="H224" s="132" t="s">
        <v>55</v>
      </c>
      <c r="I224" s="18" t="s">
        <v>78</v>
      </c>
      <c r="J224" s="18" t="s">
        <v>79</v>
      </c>
      <c r="K224" s="18" t="s">
        <v>80</v>
      </c>
      <c r="L224" s="28"/>
      <c r="M224" s="28"/>
      <c r="N224" s="28"/>
      <c r="O224" s="28"/>
      <c r="P224" s="28"/>
      <c r="Q224" s="28"/>
    </row>
    <row r="225" spans="1:11" ht="12.75">
      <c r="A225" s="47">
        <v>38488</v>
      </c>
      <c r="F225" s="48"/>
      <c r="G225" s="108"/>
      <c r="H225" s="131" t="e">
        <f t="shared" si="5"/>
        <v>#DIV/0!</v>
      </c>
      <c r="I225" s="18"/>
      <c r="J225" s="18"/>
      <c r="K225" s="60"/>
    </row>
    <row r="226" spans="1:12" ht="12.75">
      <c r="A226" s="47">
        <v>38489</v>
      </c>
      <c r="B226" s="8" t="s">
        <v>111</v>
      </c>
      <c r="F226" s="48">
        <v>10</v>
      </c>
      <c r="G226" s="108">
        <v>0.041666666666666664</v>
      </c>
      <c r="H226" s="131">
        <f>G226/F226</f>
        <v>0.004166666666666667</v>
      </c>
      <c r="I226" s="18">
        <v>144</v>
      </c>
      <c r="J226" s="18">
        <v>71</v>
      </c>
      <c r="K226" s="60">
        <v>70</v>
      </c>
      <c r="L226" s="8" t="s">
        <v>199</v>
      </c>
    </row>
    <row r="227" spans="1:12" ht="12.75">
      <c r="A227" s="47">
        <v>38490</v>
      </c>
      <c r="B227" s="8" t="s">
        <v>111</v>
      </c>
      <c r="F227" s="48">
        <v>10</v>
      </c>
      <c r="G227" s="108">
        <v>0.03454861111111111</v>
      </c>
      <c r="H227" s="131">
        <f>G227/F227</f>
        <v>0.0034548611111111112</v>
      </c>
      <c r="I227" s="18">
        <v>156</v>
      </c>
      <c r="J227" s="18">
        <v>70</v>
      </c>
      <c r="K227" s="60">
        <v>69</v>
      </c>
      <c r="L227" s="8" t="s">
        <v>198</v>
      </c>
    </row>
    <row r="228" spans="1:12" ht="12.75">
      <c r="A228" s="47">
        <v>38491</v>
      </c>
      <c r="B228" s="8" t="s">
        <v>107</v>
      </c>
      <c r="F228" s="48">
        <v>15</v>
      </c>
      <c r="G228" s="108">
        <v>0.06251157407407408</v>
      </c>
      <c r="H228" s="131">
        <f>G228/F228</f>
        <v>0.004167438271604939</v>
      </c>
      <c r="I228" s="18">
        <v>134</v>
      </c>
      <c r="J228" s="18">
        <v>72</v>
      </c>
      <c r="K228" s="60">
        <v>69</v>
      </c>
      <c r="L228" s="8" t="s">
        <v>105</v>
      </c>
    </row>
    <row r="229" spans="1:12" ht="12.75">
      <c r="A229" s="47">
        <v>38492</v>
      </c>
      <c r="B229" s="8" t="s">
        <v>122</v>
      </c>
      <c r="F229" s="48">
        <v>15</v>
      </c>
      <c r="G229" s="108">
        <v>0.05743055555555556</v>
      </c>
      <c r="H229" s="131">
        <f t="shared" si="5"/>
        <v>0.003828703703703704</v>
      </c>
      <c r="I229" s="18">
        <v>144</v>
      </c>
      <c r="J229" s="18">
        <v>68</v>
      </c>
      <c r="K229" s="60">
        <v>68</v>
      </c>
      <c r="L229" s="8" t="s">
        <v>200</v>
      </c>
    </row>
    <row r="230" spans="1:11" ht="12.75">
      <c r="A230" s="47">
        <v>38493</v>
      </c>
      <c r="F230" s="48"/>
      <c r="G230" s="108"/>
      <c r="H230" s="131" t="e">
        <f t="shared" si="5"/>
        <v>#DIV/0!</v>
      </c>
      <c r="I230" s="18"/>
      <c r="J230" s="18"/>
      <c r="K230" s="60"/>
    </row>
    <row r="231" spans="1:12" ht="12.75">
      <c r="A231" s="47">
        <v>38494</v>
      </c>
      <c r="B231" s="8" t="s">
        <v>201</v>
      </c>
      <c r="F231" s="48">
        <v>34.23</v>
      </c>
      <c r="G231" s="108">
        <v>0.13976851851851851</v>
      </c>
      <c r="H231" s="131">
        <f t="shared" si="5"/>
        <v>0.004083217017777345</v>
      </c>
      <c r="I231" s="18">
        <v>137</v>
      </c>
      <c r="J231" s="18">
        <v>68</v>
      </c>
      <c r="K231" s="60">
        <v>68</v>
      </c>
      <c r="L231" s="8" t="s">
        <v>105</v>
      </c>
    </row>
    <row r="232" spans="1:17" ht="12.75">
      <c r="A232" s="35"/>
      <c r="B232" s="36"/>
      <c r="C232" s="36"/>
      <c r="D232" s="36"/>
      <c r="E232" s="36"/>
      <c r="F232" s="37"/>
      <c r="G232" s="111"/>
      <c r="H232" s="131"/>
      <c r="I232" s="38"/>
      <c r="J232" s="38"/>
      <c r="K232" s="38"/>
      <c r="L232" s="36"/>
      <c r="M232" s="36"/>
      <c r="N232" s="36"/>
      <c r="O232" s="36"/>
      <c r="P232" s="36"/>
      <c r="Q232" s="36"/>
    </row>
    <row r="233" spans="1:89" ht="12.75">
      <c r="A233" s="39" t="s">
        <v>20</v>
      </c>
      <c r="B233" s="40"/>
      <c r="C233" s="41"/>
      <c r="D233" s="41"/>
      <c r="E233" s="41"/>
      <c r="F233" s="42">
        <f>SUM(F235:F241)</f>
        <v>50.325</v>
      </c>
      <c r="G233" s="109">
        <f>SUM(G235:G241)</f>
        <v>0.20024305555555555</v>
      </c>
      <c r="H233" s="131">
        <f t="shared" si="5"/>
        <v>0.00397899762653861</v>
      </c>
      <c r="I233" s="43"/>
      <c r="J233" s="43"/>
      <c r="K233" s="44"/>
      <c r="L233" s="41"/>
      <c r="M233" s="41"/>
      <c r="N233" s="41"/>
      <c r="O233" s="41"/>
      <c r="P233" s="41"/>
      <c r="Q233" s="41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</row>
    <row r="234" spans="1:17" ht="12.75">
      <c r="A234" s="46"/>
      <c r="B234" s="28"/>
      <c r="C234" s="28"/>
      <c r="D234" s="28"/>
      <c r="E234" s="28"/>
      <c r="F234" s="48" t="s">
        <v>52</v>
      </c>
      <c r="G234" s="108" t="s">
        <v>54</v>
      </c>
      <c r="H234" s="132" t="s">
        <v>55</v>
      </c>
      <c r="I234" s="18" t="s">
        <v>78</v>
      </c>
      <c r="J234" s="18" t="s">
        <v>79</v>
      </c>
      <c r="K234" s="18" t="s">
        <v>80</v>
      </c>
      <c r="L234" s="28"/>
      <c r="M234" s="28"/>
      <c r="N234" s="28"/>
      <c r="O234" s="28"/>
      <c r="P234" s="28"/>
      <c r="Q234" s="28"/>
    </row>
    <row r="235" spans="1:11" ht="12.75">
      <c r="A235" s="47">
        <v>38495</v>
      </c>
      <c r="F235" s="48"/>
      <c r="G235" s="108"/>
      <c r="H235" s="131" t="e">
        <f aca="true" t="shared" si="6" ref="H235:H298">G235/F235</f>
        <v>#DIV/0!</v>
      </c>
      <c r="I235" s="18"/>
      <c r="J235" s="18"/>
      <c r="K235" s="60"/>
    </row>
    <row r="236" spans="1:12" ht="12.75">
      <c r="A236" s="47">
        <v>38496</v>
      </c>
      <c r="B236" s="8" t="s">
        <v>120</v>
      </c>
      <c r="F236" s="48">
        <v>5</v>
      </c>
      <c r="G236" s="108">
        <v>0.020833333333333332</v>
      </c>
      <c r="H236" s="131">
        <f t="shared" si="6"/>
        <v>0.004166666666666667</v>
      </c>
      <c r="I236" s="18">
        <v>133</v>
      </c>
      <c r="J236" s="18">
        <v>65</v>
      </c>
      <c r="K236" s="60">
        <v>68</v>
      </c>
      <c r="L236" s="8" t="s">
        <v>105</v>
      </c>
    </row>
    <row r="237" spans="1:12" ht="12.75">
      <c r="A237" s="47">
        <v>38497</v>
      </c>
      <c r="B237" s="8" t="s">
        <v>111</v>
      </c>
      <c r="F237" s="48">
        <v>10</v>
      </c>
      <c r="G237" s="108">
        <v>0.041678240740740745</v>
      </c>
      <c r="H237" s="131">
        <f>G237/F237</f>
        <v>0.004167824074074075</v>
      </c>
      <c r="I237" s="18">
        <v>131</v>
      </c>
      <c r="J237" s="18">
        <v>65</v>
      </c>
      <c r="K237" s="60">
        <v>68</v>
      </c>
      <c r="L237" s="8" t="s">
        <v>105</v>
      </c>
    </row>
    <row r="238" spans="1:12" ht="12.75">
      <c r="A238" s="47">
        <v>38498</v>
      </c>
      <c r="B238" s="8" t="s">
        <v>111</v>
      </c>
      <c r="F238" s="48">
        <v>10</v>
      </c>
      <c r="G238" s="108">
        <v>0.03364583333333333</v>
      </c>
      <c r="H238" s="131">
        <f t="shared" si="6"/>
        <v>0.003364583333333333</v>
      </c>
      <c r="I238" s="18">
        <v>160</v>
      </c>
      <c r="J238" s="18">
        <v>62</v>
      </c>
      <c r="K238" s="60">
        <v>68</v>
      </c>
      <c r="L238" s="8" t="s">
        <v>198</v>
      </c>
    </row>
    <row r="239" spans="1:12" ht="12.75">
      <c r="A239" s="47">
        <v>38499</v>
      </c>
      <c r="B239" s="8" t="s">
        <v>102</v>
      </c>
      <c r="F239" s="48">
        <v>4.23</v>
      </c>
      <c r="G239" s="108">
        <v>0.016944444444444443</v>
      </c>
      <c r="H239" s="131">
        <f t="shared" si="6"/>
        <v>0.004005778828473863</v>
      </c>
      <c r="I239" s="18">
        <v>130</v>
      </c>
      <c r="J239" s="18"/>
      <c r="K239" s="60">
        <v>68</v>
      </c>
      <c r="L239" s="8" t="s">
        <v>105</v>
      </c>
    </row>
    <row r="240" spans="1:11" ht="12.75">
      <c r="A240" s="47">
        <v>38500</v>
      </c>
      <c r="F240" s="48"/>
      <c r="G240" s="108"/>
      <c r="H240" s="131" t="e">
        <f t="shared" si="6"/>
        <v>#DIV/0!</v>
      </c>
      <c r="I240" s="18"/>
      <c r="J240" s="18"/>
      <c r="K240" s="60"/>
    </row>
    <row r="241" spans="1:12" ht="12.75">
      <c r="A241" s="47">
        <v>38501</v>
      </c>
      <c r="B241" s="8" t="s">
        <v>192</v>
      </c>
      <c r="F241" s="48">
        <v>21.095</v>
      </c>
      <c r="G241" s="108">
        <v>0.0871412037037037</v>
      </c>
      <c r="H241" s="131">
        <f>G241/F241</f>
        <v>0.004130893752249524</v>
      </c>
      <c r="I241" s="18">
        <v>132</v>
      </c>
      <c r="J241" s="18">
        <v>60</v>
      </c>
      <c r="K241" s="60">
        <v>68</v>
      </c>
      <c r="L241" s="8" t="s">
        <v>105</v>
      </c>
    </row>
    <row r="242" spans="1:17" ht="12.75">
      <c r="A242" s="35"/>
      <c r="B242" s="36"/>
      <c r="C242" s="36"/>
      <c r="D242" s="36"/>
      <c r="E242" s="36"/>
      <c r="F242" s="37"/>
      <c r="G242" s="111"/>
      <c r="H242" s="131"/>
      <c r="I242" s="38"/>
      <c r="J242" s="38"/>
      <c r="K242" s="38"/>
      <c r="L242" s="36"/>
      <c r="M242" s="36"/>
      <c r="N242" s="36"/>
      <c r="O242" s="36"/>
      <c r="P242" s="36"/>
      <c r="Q242" s="36"/>
    </row>
    <row r="243" spans="1:89" ht="12.75">
      <c r="A243" s="39" t="s">
        <v>21</v>
      </c>
      <c r="B243" s="40"/>
      <c r="C243" s="41"/>
      <c r="D243" s="41"/>
      <c r="E243" s="41"/>
      <c r="F243" s="42">
        <f>SUM(F245:F251)</f>
        <v>62.195</v>
      </c>
      <c r="G243" s="109">
        <f>SUM(G245:G251)</f>
        <v>0.24914351851851851</v>
      </c>
      <c r="H243" s="131">
        <f t="shared" si="6"/>
        <v>0.00400584481901308</v>
      </c>
      <c r="I243" s="43"/>
      <c r="J243" s="43"/>
      <c r="K243" s="44"/>
      <c r="L243" s="41"/>
      <c r="M243" s="41"/>
      <c r="N243" s="41"/>
      <c r="O243" s="41"/>
      <c r="P243" s="41"/>
      <c r="Q243" s="41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</row>
    <row r="244" spans="1:17" ht="12.75">
      <c r="A244" s="46"/>
      <c r="B244" s="28"/>
      <c r="C244" s="28"/>
      <c r="D244" s="28"/>
      <c r="E244" s="28"/>
      <c r="F244" s="48" t="s">
        <v>52</v>
      </c>
      <c r="G244" s="108" t="s">
        <v>54</v>
      </c>
      <c r="H244" s="132" t="s">
        <v>55</v>
      </c>
      <c r="I244" s="18" t="s">
        <v>78</v>
      </c>
      <c r="J244" s="18" t="s">
        <v>79</v>
      </c>
      <c r="K244" s="18" t="s">
        <v>80</v>
      </c>
      <c r="L244" s="28"/>
      <c r="M244" s="28"/>
      <c r="N244" s="28"/>
      <c r="O244" s="28"/>
      <c r="P244" s="28"/>
      <c r="Q244" s="28"/>
    </row>
    <row r="245" spans="1:11" ht="12.75">
      <c r="A245" s="47">
        <v>38502</v>
      </c>
      <c r="F245" s="48"/>
      <c r="G245" s="108"/>
      <c r="H245" s="131" t="e">
        <f t="shared" si="6"/>
        <v>#DIV/0!</v>
      </c>
      <c r="I245" s="18"/>
      <c r="J245" s="18"/>
      <c r="K245" s="60"/>
    </row>
    <row r="246" spans="1:12" ht="12.75">
      <c r="A246" s="47">
        <v>38503</v>
      </c>
      <c r="B246" s="8" t="s">
        <v>111</v>
      </c>
      <c r="F246" s="48">
        <v>10</v>
      </c>
      <c r="G246" s="108">
        <v>0.041666666666666664</v>
      </c>
      <c r="H246" s="131">
        <f>G246/F246</f>
        <v>0.004166666666666667</v>
      </c>
      <c r="I246" s="18">
        <v>130</v>
      </c>
      <c r="J246" s="18">
        <v>70</v>
      </c>
      <c r="K246" s="60">
        <v>68</v>
      </c>
      <c r="L246" s="8" t="s">
        <v>105</v>
      </c>
    </row>
    <row r="247" spans="1:11" ht="12.75">
      <c r="A247" s="47">
        <v>38504</v>
      </c>
      <c r="F247" s="48"/>
      <c r="G247" s="108"/>
      <c r="H247" s="131" t="e">
        <f t="shared" si="6"/>
        <v>#DIV/0!</v>
      </c>
      <c r="I247" s="18"/>
      <c r="J247" s="18"/>
      <c r="K247" s="60"/>
    </row>
    <row r="248" spans="1:12" ht="12.75">
      <c r="A248" s="47">
        <v>38505</v>
      </c>
      <c r="B248" s="8" t="s">
        <v>111</v>
      </c>
      <c r="F248" s="48">
        <v>10</v>
      </c>
      <c r="G248" s="108">
        <v>0.041666666666666664</v>
      </c>
      <c r="H248" s="131">
        <f>G248/F248</f>
        <v>0.004166666666666667</v>
      </c>
      <c r="I248" s="18">
        <v>130</v>
      </c>
      <c r="J248" s="18">
        <v>65</v>
      </c>
      <c r="K248" s="60">
        <v>68</v>
      </c>
      <c r="L248" s="8" t="s">
        <v>105</v>
      </c>
    </row>
    <row r="249" spans="1:11" ht="12.75">
      <c r="A249" s="47">
        <v>38506</v>
      </c>
      <c r="F249" s="48"/>
      <c r="G249" s="108"/>
      <c r="H249" s="131" t="e">
        <f t="shared" si="6"/>
        <v>#DIV/0!</v>
      </c>
      <c r="I249" s="18"/>
      <c r="J249" s="18"/>
      <c r="K249" s="60"/>
    </row>
    <row r="250" spans="1:11" ht="12.75">
      <c r="A250" s="47">
        <v>38507</v>
      </c>
      <c r="F250" s="48"/>
      <c r="G250" s="108"/>
      <c r="H250" s="131" t="e">
        <f t="shared" si="6"/>
        <v>#DIV/0!</v>
      </c>
      <c r="I250" s="18"/>
      <c r="J250" s="18"/>
      <c r="K250" s="60"/>
    </row>
    <row r="251" spans="1:12" ht="12.75">
      <c r="A251" s="47">
        <v>38508</v>
      </c>
      <c r="B251" s="8" t="s">
        <v>202</v>
      </c>
      <c r="F251" s="48">
        <v>42.195</v>
      </c>
      <c r="G251" s="108">
        <v>0.16581018518518517</v>
      </c>
      <c r="H251" s="131">
        <f t="shared" si="6"/>
        <v>0.003929616902125493</v>
      </c>
      <c r="I251" s="18">
        <v>150</v>
      </c>
      <c r="J251" s="18">
        <v>58</v>
      </c>
      <c r="K251" s="60">
        <v>70.5</v>
      </c>
      <c r="L251" s="8" t="s">
        <v>203</v>
      </c>
    </row>
    <row r="252" spans="1:17" ht="12.75">
      <c r="A252" s="50"/>
      <c r="B252" s="36"/>
      <c r="C252" s="36"/>
      <c r="D252" s="36"/>
      <c r="E252" s="36"/>
      <c r="F252" s="37"/>
      <c r="G252" s="111"/>
      <c r="H252" s="131"/>
      <c r="I252" s="38"/>
      <c r="J252" s="38"/>
      <c r="K252" s="38"/>
      <c r="L252" s="36"/>
      <c r="M252" s="36"/>
      <c r="N252" s="36"/>
      <c r="O252" s="36"/>
      <c r="P252" s="36"/>
      <c r="Q252" s="36"/>
    </row>
    <row r="253" spans="1:89" ht="12.75">
      <c r="A253" s="39" t="s">
        <v>22</v>
      </c>
      <c r="B253" s="40"/>
      <c r="C253" s="41"/>
      <c r="D253" s="41"/>
      <c r="E253" s="41"/>
      <c r="F253" s="42">
        <f>SUM(F255:F261)</f>
        <v>35</v>
      </c>
      <c r="G253" s="109">
        <f>SUM(G255:G261)</f>
        <v>0.14109953703703704</v>
      </c>
      <c r="H253" s="131">
        <f t="shared" si="6"/>
        <v>0.004031415343915344</v>
      </c>
      <c r="I253" s="43"/>
      <c r="J253" s="43"/>
      <c r="K253" s="44"/>
      <c r="L253" s="41"/>
      <c r="M253" s="41"/>
      <c r="N253" s="41"/>
      <c r="O253" s="41"/>
      <c r="P253" s="41"/>
      <c r="Q253" s="41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</row>
    <row r="254" spans="1:17" ht="12.75">
      <c r="A254" s="46"/>
      <c r="B254" s="28"/>
      <c r="C254" s="28"/>
      <c r="D254" s="28"/>
      <c r="E254" s="28"/>
      <c r="F254" s="48" t="s">
        <v>52</v>
      </c>
      <c r="G254" s="108" t="s">
        <v>54</v>
      </c>
      <c r="H254" s="132" t="s">
        <v>55</v>
      </c>
      <c r="I254" s="18" t="s">
        <v>78</v>
      </c>
      <c r="J254" s="18" t="s">
        <v>79</v>
      </c>
      <c r="K254" s="18" t="s">
        <v>80</v>
      </c>
      <c r="L254" s="28"/>
      <c r="M254" s="28"/>
      <c r="N254" s="28"/>
      <c r="O254" s="28"/>
      <c r="P254" s="28"/>
      <c r="Q254" s="28"/>
    </row>
    <row r="255" spans="1:11" ht="12.75">
      <c r="A255" s="47">
        <v>38509</v>
      </c>
      <c r="F255" s="48"/>
      <c r="G255" s="108"/>
      <c r="H255" s="131" t="e">
        <f t="shared" si="6"/>
        <v>#DIV/0!</v>
      </c>
      <c r="I255" s="18"/>
      <c r="J255" s="18"/>
      <c r="K255" s="60"/>
    </row>
    <row r="256" spans="1:12" ht="12.75">
      <c r="A256" s="47">
        <v>38510</v>
      </c>
      <c r="B256" s="8" t="s">
        <v>111</v>
      </c>
      <c r="F256" s="48">
        <v>10</v>
      </c>
      <c r="G256" s="108">
        <v>0.045162037037037035</v>
      </c>
      <c r="H256" s="131">
        <f t="shared" si="6"/>
        <v>0.004516203703703704</v>
      </c>
      <c r="I256" s="18">
        <v>127</v>
      </c>
      <c r="J256" s="18">
        <v>68</v>
      </c>
      <c r="K256" s="60">
        <v>68.5</v>
      </c>
      <c r="L256" s="8" t="s">
        <v>105</v>
      </c>
    </row>
    <row r="257" spans="1:12" ht="12.75">
      <c r="A257" s="47">
        <v>38511</v>
      </c>
      <c r="B257" s="8" t="s">
        <v>111</v>
      </c>
      <c r="F257" s="48">
        <v>10</v>
      </c>
      <c r="G257" s="108">
        <v>0.041666666666666664</v>
      </c>
      <c r="H257" s="131">
        <f t="shared" si="6"/>
        <v>0.004166666666666667</v>
      </c>
      <c r="I257" s="18">
        <v>133</v>
      </c>
      <c r="J257" s="18">
        <v>65</v>
      </c>
      <c r="K257" s="60">
        <v>69</v>
      </c>
      <c r="L257" s="8" t="s">
        <v>105</v>
      </c>
    </row>
    <row r="258" spans="1:12" ht="12.75">
      <c r="A258" s="47">
        <v>38512</v>
      </c>
      <c r="B258" s="8" t="s">
        <v>120</v>
      </c>
      <c r="F258" s="48">
        <v>5</v>
      </c>
      <c r="G258" s="108">
        <v>0.020833333333333332</v>
      </c>
      <c r="H258" s="131">
        <f t="shared" si="6"/>
        <v>0.004166666666666667</v>
      </c>
      <c r="I258" s="18">
        <v>137</v>
      </c>
      <c r="J258" s="18"/>
      <c r="K258" s="60">
        <v>69</v>
      </c>
      <c r="L258" s="8" t="s">
        <v>105</v>
      </c>
    </row>
    <row r="259" spans="1:11" ht="12.75">
      <c r="A259" s="47">
        <v>38513</v>
      </c>
      <c r="F259" s="48"/>
      <c r="G259" s="108"/>
      <c r="H259" s="131" t="e">
        <f t="shared" si="6"/>
        <v>#DIV/0!</v>
      </c>
      <c r="I259" s="18"/>
      <c r="J259" s="18"/>
      <c r="K259" s="60"/>
    </row>
    <row r="260" spans="1:12" ht="12.75">
      <c r="A260" s="47">
        <v>38514</v>
      </c>
      <c r="B260" s="8" t="s">
        <v>204</v>
      </c>
      <c r="F260" s="48">
        <v>10</v>
      </c>
      <c r="G260" s="108">
        <v>0.0334375</v>
      </c>
      <c r="H260" s="131">
        <f t="shared" si="6"/>
        <v>0.0033437500000000004</v>
      </c>
      <c r="I260" s="18">
        <v>167</v>
      </c>
      <c r="J260" s="18"/>
      <c r="K260" s="60">
        <v>69</v>
      </c>
      <c r="L260" s="8" t="s">
        <v>205</v>
      </c>
    </row>
    <row r="261" spans="1:11" ht="12.75">
      <c r="A261" s="47">
        <v>38515</v>
      </c>
      <c r="F261" s="48"/>
      <c r="G261" s="108"/>
      <c r="H261" s="131" t="e">
        <f t="shared" si="6"/>
        <v>#DIV/0!</v>
      </c>
      <c r="I261" s="18"/>
      <c r="J261" s="18"/>
      <c r="K261" s="60"/>
    </row>
    <row r="262" spans="1:17" ht="12.75">
      <c r="A262" s="50"/>
      <c r="B262" s="36"/>
      <c r="C262" s="36"/>
      <c r="D262" s="36"/>
      <c r="E262" s="36"/>
      <c r="F262" s="37"/>
      <c r="G262" s="111"/>
      <c r="H262" s="131"/>
      <c r="I262" s="38"/>
      <c r="J262" s="38"/>
      <c r="K262" s="38"/>
      <c r="L262" s="36"/>
      <c r="M262" s="36"/>
      <c r="N262" s="36"/>
      <c r="O262" s="36"/>
      <c r="P262" s="36"/>
      <c r="Q262" s="36"/>
    </row>
    <row r="263" spans="1:89" ht="12.75">
      <c r="A263" s="39" t="s">
        <v>23</v>
      </c>
      <c r="B263" s="40"/>
      <c r="C263" s="41"/>
      <c r="D263" s="41"/>
      <c r="E263" s="41"/>
      <c r="F263" s="42">
        <f>SUM(F265:F271)</f>
        <v>56.1</v>
      </c>
      <c r="G263" s="109">
        <f>SUM(G265:G271)</f>
        <v>0.2259837962962963</v>
      </c>
      <c r="H263" s="131">
        <f t="shared" si="6"/>
        <v>0.004028231663035585</v>
      </c>
      <c r="I263" s="43"/>
      <c r="J263" s="43"/>
      <c r="K263" s="44"/>
      <c r="L263" s="41"/>
      <c r="M263" s="41"/>
      <c r="N263" s="41"/>
      <c r="O263" s="41"/>
      <c r="P263" s="41"/>
      <c r="Q263" s="41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</row>
    <row r="264" spans="1:17" ht="12.75">
      <c r="A264" s="46"/>
      <c r="B264" s="28"/>
      <c r="C264" s="28"/>
      <c r="D264" s="28"/>
      <c r="E264" s="28"/>
      <c r="F264" s="48" t="s">
        <v>52</v>
      </c>
      <c r="G264" s="108" t="s">
        <v>54</v>
      </c>
      <c r="H264" s="132" t="s">
        <v>55</v>
      </c>
      <c r="I264" s="18" t="s">
        <v>78</v>
      </c>
      <c r="J264" s="18" t="s">
        <v>79</v>
      </c>
      <c r="K264" s="18" t="s">
        <v>80</v>
      </c>
      <c r="L264" s="28"/>
      <c r="M264" s="28"/>
      <c r="N264" s="28"/>
      <c r="O264" s="28"/>
      <c r="P264" s="28"/>
      <c r="Q264" s="28"/>
    </row>
    <row r="265" spans="1:12" ht="12.75">
      <c r="A265" s="47">
        <v>38516</v>
      </c>
      <c r="B265" s="8" t="s">
        <v>111</v>
      </c>
      <c r="F265" s="48">
        <v>10</v>
      </c>
      <c r="G265" s="108">
        <v>0.041666666666666664</v>
      </c>
      <c r="H265" s="131">
        <f t="shared" si="6"/>
        <v>0.004166666666666667</v>
      </c>
      <c r="I265" s="18">
        <v>127</v>
      </c>
      <c r="J265" s="18">
        <v>63</v>
      </c>
      <c r="K265" s="60">
        <v>69</v>
      </c>
      <c r="L265" s="8" t="s">
        <v>105</v>
      </c>
    </row>
    <row r="266" spans="1:12" ht="12.75">
      <c r="A266" s="47">
        <v>38517</v>
      </c>
      <c r="B266" s="8" t="s">
        <v>122</v>
      </c>
      <c r="F266" s="48">
        <v>15</v>
      </c>
      <c r="G266" s="108">
        <v>0.0625</v>
      </c>
      <c r="H266" s="131">
        <f t="shared" si="6"/>
        <v>0.004166666666666667</v>
      </c>
      <c r="I266" s="18">
        <v>133</v>
      </c>
      <c r="J266" s="18">
        <v>65</v>
      </c>
      <c r="K266" s="60">
        <v>68.5</v>
      </c>
      <c r="L266" s="8" t="s">
        <v>105</v>
      </c>
    </row>
    <row r="267" spans="1:12" ht="12.75">
      <c r="A267" s="47">
        <v>38518</v>
      </c>
      <c r="B267" s="8" t="s">
        <v>112</v>
      </c>
      <c r="F267" s="48">
        <v>11.1</v>
      </c>
      <c r="G267" s="108">
        <v>0.04746527777777778</v>
      </c>
      <c r="H267" s="131">
        <f t="shared" si="6"/>
        <v>0.004276151151151151</v>
      </c>
      <c r="I267" s="18">
        <v>132</v>
      </c>
      <c r="J267" s="18">
        <v>67</v>
      </c>
      <c r="K267" s="60">
        <v>69</v>
      </c>
      <c r="L267" s="8" t="s">
        <v>105</v>
      </c>
    </row>
    <row r="268" spans="1:11" ht="12.75">
      <c r="A268" s="47">
        <v>38519</v>
      </c>
      <c r="F268" s="48"/>
      <c r="G268" s="108"/>
      <c r="H268" s="131" t="e">
        <f t="shared" si="6"/>
        <v>#DIV/0!</v>
      </c>
      <c r="I268" s="18"/>
      <c r="J268" s="18"/>
      <c r="K268" s="60"/>
    </row>
    <row r="269" spans="1:12" ht="12.75">
      <c r="A269" s="47">
        <v>38520</v>
      </c>
      <c r="B269" s="8" t="s">
        <v>206</v>
      </c>
      <c r="F269" s="48">
        <v>10</v>
      </c>
      <c r="G269" s="108">
        <v>0.032789351851851854</v>
      </c>
      <c r="H269" s="131">
        <f t="shared" si="6"/>
        <v>0.0032789351851851855</v>
      </c>
      <c r="I269" s="18">
        <v>169</v>
      </c>
      <c r="J269" s="18">
        <v>70</v>
      </c>
      <c r="K269" s="60">
        <v>68</v>
      </c>
      <c r="L269" s="8" t="s">
        <v>110</v>
      </c>
    </row>
    <row r="270" spans="1:11" ht="12.75">
      <c r="A270" s="47">
        <v>38521</v>
      </c>
      <c r="F270" s="48"/>
      <c r="G270" s="108"/>
      <c r="H270" s="131" t="e">
        <f t="shared" si="6"/>
        <v>#DIV/0!</v>
      </c>
      <c r="I270" s="18"/>
      <c r="J270" s="18"/>
      <c r="K270" s="60"/>
    </row>
    <row r="271" spans="1:12" ht="12.75">
      <c r="A271" s="47">
        <v>38522</v>
      </c>
      <c r="B271" s="8" t="s">
        <v>207</v>
      </c>
      <c r="F271" s="48">
        <v>10</v>
      </c>
      <c r="G271" s="108">
        <v>0.0415625</v>
      </c>
      <c r="H271" s="131">
        <f t="shared" si="6"/>
        <v>0.00415625</v>
      </c>
      <c r="I271" s="18">
        <v>139</v>
      </c>
      <c r="J271" s="18"/>
      <c r="K271" s="60">
        <v>68</v>
      </c>
      <c r="L271" s="8" t="s">
        <v>208</v>
      </c>
    </row>
    <row r="272" spans="1:17" ht="12.75">
      <c r="A272" s="35"/>
      <c r="B272" s="36"/>
      <c r="C272" s="36"/>
      <c r="D272" s="36"/>
      <c r="E272" s="36"/>
      <c r="F272" s="37"/>
      <c r="G272" s="111"/>
      <c r="H272" s="131"/>
      <c r="I272" s="38"/>
      <c r="J272" s="38"/>
      <c r="K272" s="38"/>
      <c r="L272" s="36"/>
      <c r="M272" s="36"/>
      <c r="N272" s="36"/>
      <c r="O272" s="36"/>
      <c r="P272" s="36"/>
      <c r="Q272" s="36"/>
    </row>
    <row r="273" spans="1:89" ht="12.75">
      <c r="A273" s="39" t="s">
        <v>24</v>
      </c>
      <c r="B273" s="40"/>
      <c r="C273" s="41"/>
      <c r="D273" s="41"/>
      <c r="E273" s="41"/>
      <c r="F273" s="42">
        <f>SUM(F275:F281)</f>
        <v>54.230000000000004</v>
      </c>
      <c r="G273" s="109">
        <f>SUM(G275:G281)</f>
        <v>0.21126157407407406</v>
      </c>
      <c r="H273" s="131">
        <f t="shared" si="6"/>
        <v>0.003895658751135424</v>
      </c>
      <c r="I273" s="43"/>
      <c r="J273" s="43"/>
      <c r="K273" s="44"/>
      <c r="L273" s="41"/>
      <c r="M273" s="41"/>
      <c r="N273" s="41"/>
      <c r="O273" s="41"/>
      <c r="P273" s="41"/>
      <c r="Q273" s="41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</row>
    <row r="274" spans="1:17" ht="12.75">
      <c r="A274" s="46"/>
      <c r="B274" s="28"/>
      <c r="C274" s="28"/>
      <c r="D274" s="28"/>
      <c r="E274" s="28"/>
      <c r="F274" s="48" t="s">
        <v>52</v>
      </c>
      <c r="G274" s="108" t="s">
        <v>54</v>
      </c>
      <c r="H274" s="132" t="s">
        <v>55</v>
      </c>
      <c r="I274" s="18" t="s">
        <v>78</v>
      </c>
      <c r="J274" s="18" t="s">
        <v>79</v>
      </c>
      <c r="K274" s="18" t="s">
        <v>80</v>
      </c>
      <c r="L274" s="28"/>
      <c r="M274" s="28"/>
      <c r="N274" s="28"/>
      <c r="O274" s="28"/>
      <c r="P274" s="28"/>
      <c r="Q274" s="28"/>
    </row>
    <row r="275" spans="1:12" ht="12.75">
      <c r="A275" s="47">
        <v>38523</v>
      </c>
      <c r="B275" s="8" t="s">
        <v>111</v>
      </c>
      <c r="F275" s="48">
        <v>10</v>
      </c>
      <c r="G275" s="108">
        <v>0.041666666666666664</v>
      </c>
      <c r="H275" s="131">
        <f>G275/F275</f>
        <v>0.004166666666666667</v>
      </c>
      <c r="I275" s="18">
        <v>137</v>
      </c>
      <c r="J275" s="18">
        <v>70</v>
      </c>
      <c r="K275" s="60">
        <v>69</v>
      </c>
      <c r="L275" s="8" t="s">
        <v>105</v>
      </c>
    </row>
    <row r="276" spans="1:12" ht="12.75">
      <c r="A276" s="47">
        <v>38524</v>
      </c>
      <c r="B276" s="8" t="s">
        <v>111</v>
      </c>
      <c r="F276" s="48">
        <v>10</v>
      </c>
      <c r="G276" s="108">
        <v>0.03733796296296296</v>
      </c>
      <c r="H276" s="131">
        <f>G276/F276</f>
        <v>0.0037337962962962963</v>
      </c>
      <c r="I276" s="18">
        <v>150</v>
      </c>
      <c r="J276" s="18">
        <v>70</v>
      </c>
      <c r="K276" s="60">
        <v>69</v>
      </c>
      <c r="L276" s="8" t="s">
        <v>198</v>
      </c>
    </row>
    <row r="277" spans="1:12" ht="12.75">
      <c r="A277" s="47">
        <v>38525</v>
      </c>
      <c r="B277" s="8" t="s">
        <v>111</v>
      </c>
      <c r="F277" s="48">
        <v>10</v>
      </c>
      <c r="G277" s="108">
        <v>0.041666666666666664</v>
      </c>
      <c r="H277" s="131">
        <f t="shared" si="6"/>
        <v>0.004166666666666667</v>
      </c>
      <c r="I277" s="18">
        <v>135</v>
      </c>
      <c r="J277" s="18">
        <v>67</v>
      </c>
      <c r="K277" s="60">
        <v>68.5</v>
      </c>
      <c r="L277" s="8" t="s">
        <v>105</v>
      </c>
    </row>
    <row r="278" spans="1:11" ht="12.75">
      <c r="A278" s="47">
        <v>38526</v>
      </c>
      <c r="F278" s="48"/>
      <c r="G278" s="108"/>
      <c r="H278" s="131" t="e">
        <f t="shared" si="6"/>
        <v>#DIV/0!</v>
      </c>
      <c r="I278" s="18"/>
      <c r="J278" s="18"/>
      <c r="K278" s="60"/>
    </row>
    <row r="279" spans="1:12" ht="12.75">
      <c r="A279" s="47">
        <v>38527</v>
      </c>
      <c r="B279" s="8" t="s">
        <v>102</v>
      </c>
      <c r="F279" s="48">
        <v>4.23</v>
      </c>
      <c r="G279" s="108">
        <v>0.01659722222222222</v>
      </c>
      <c r="H279" s="131">
        <f t="shared" si="6"/>
        <v>0.0039236931967428414</v>
      </c>
      <c r="I279" s="18">
        <v>129</v>
      </c>
      <c r="J279" s="18">
        <v>67</v>
      </c>
      <c r="K279" s="60">
        <v>69</v>
      </c>
      <c r="L279" s="8" t="s">
        <v>105</v>
      </c>
    </row>
    <row r="280" spans="1:12" ht="12.75">
      <c r="A280" s="47">
        <v>38528</v>
      </c>
      <c r="B280" s="8" t="s">
        <v>209</v>
      </c>
      <c r="F280" s="48">
        <v>10</v>
      </c>
      <c r="G280" s="108">
        <v>0.032337962962962964</v>
      </c>
      <c r="H280" s="131">
        <f t="shared" si="6"/>
        <v>0.0032337962962962962</v>
      </c>
      <c r="I280" s="18">
        <v>172</v>
      </c>
      <c r="J280" s="18"/>
      <c r="K280" s="60">
        <v>69</v>
      </c>
      <c r="L280" s="8" t="s">
        <v>110</v>
      </c>
    </row>
    <row r="281" spans="1:12" ht="12.75">
      <c r="A281" s="47">
        <v>38529</v>
      </c>
      <c r="B281" s="8" t="s">
        <v>210</v>
      </c>
      <c r="F281" s="48">
        <v>10</v>
      </c>
      <c r="G281" s="108">
        <v>0.0416550925925926</v>
      </c>
      <c r="H281" s="131">
        <f t="shared" si="6"/>
        <v>0.004165509259259259</v>
      </c>
      <c r="I281" s="18">
        <v>141</v>
      </c>
      <c r="J281" s="18">
        <v>60</v>
      </c>
      <c r="K281" s="60">
        <v>69</v>
      </c>
      <c r="L281" s="8" t="s">
        <v>208</v>
      </c>
    </row>
    <row r="282" spans="1:17" ht="12.75">
      <c r="A282" s="35"/>
      <c r="B282" s="36"/>
      <c r="C282" s="36"/>
      <c r="D282" s="36"/>
      <c r="E282" s="36"/>
      <c r="F282" s="37"/>
      <c r="G282" s="111"/>
      <c r="H282" s="131"/>
      <c r="I282" s="38"/>
      <c r="J282" s="38"/>
      <c r="K282" s="38"/>
      <c r="L282" s="36"/>
      <c r="M282" s="36"/>
      <c r="N282" s="36"/>
      <c r="O282" s="36"/>
      <c r="P282" s="36"/>
      <c r="Q282" s="36"/>
    </row>
    <row r="283" spans="1:89" ht="12.75">
      <c r="A283" s="39" t="s">
        <v>25</v>
      </c>
      <c r="B283" s="40"/>
      <c r="C283" s="41"/>
      <c r="D283" s="41"/>
      <c r="E283" s="41"/>
      <c r="F283" s="42">
        <f>SUM(F285:F291)</f>
        <v>56.33</v>
      </c>
      <c r="G283" s="109">
        <f>SUM(G285:G291)</f>
        <v>0.2240625</v>
      </c>
      <c r="H283" s="131">
        <f t="shared" si="6"/>
        <v>0.003977676193857625</v>
      </c>
      <c r="I283" s="43"/>
      <c r="J283" s="43"/>
      <c r="K283" s="44"/>
      <c r="L283" s="41"/>
      <c r="M283" s="41"/>
      <c r="N283" s="41"/>
      <c r="O283" s="41"/>
      <c r="P283" s="41"/>
      <c r="Q283" s="41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</row>
    <row r="284" spans="1:17" ht="12.75">
      <c r="A284" s="46"/>
      <c r="B284" s="28"/>
      <c r="C284" s="28"/>
      <c r="D284" s="28"/>
      <c r="E284" s="28"/>
      <c r="F284" s="48" t="s">
        <v>52</v>
      </c>
      <c r="G284" s="108" t="s">
        <v>54</v>
      </c>
      <c r="H284" s="132" t="s">
        <v>55</v>
      </c>
      <c r="I284" s="18" t="s">
        <v>78</v>
      </c>
      <c r="J284" s="18" t="s">
        <v>79</v>
      </c>
      <c r="K284" s="18" t="s">
        <v>80</v>
      </c>
      <c r="L284" s="28"/>
      <c r="M284" s="28"/>
      <c r="N284" s="28"/>
      <c r="O284" s="28"/>
      <c r="P284" s="28"/>
      <c r="Q284" s="28"/>
    </row>
    <row r="285" spans="1:11" ht="12.75">
      <c r="A285" s="47">
        <v>38530</v>
      </c>
      <c r="F285" s="48"/>
      <c r="G285" s="108"/>
      <c r="H285" s="131" t="e">
        <f t="shared" si="6"/>
        <v>#DIV/0!</v>
      </c>
      <c r="I285" s="18"/>
      <c r="J285" s="18"/>
      <c r="K285" s="60"/>
    </row>
    <row r="286" spans="1:12" ht="12.75">
      <c r="A286" s="47">
        <v>38531</v>
      </c>
      <c r="B286" s="8" t="s">
        <v>104</v>
      </c>
      <c r="F286" s="48">
        <v>12.1</v>
      </c>
      <c r="G286" s="108">
        <v>0.05350694444444445</v>
      </c>
      <c r="H286" s="131">
        <f t="shared" si="6"/>
        <v>0.004422061524334252</v>
      </c>
      <c r="I286" s="18">
        <v>133</v>
      </c>
      <c r="J286" s="18"/>
      <c r="K286" s="60">
        <v>69.5</v>
      </c>
      <c r="L286" s="8" t="s">
        <v>105</v>
      </c>
    </row>
    <row r="287" spans="1:12" ht="12.75">
      <c r="A287" s="47">
        <v>38532</v>
      </c>
      <c r="B287" s="8" t="s">
        <v>111</v>
      </c>
      <c r="F287" s="48">
        <v>10</v>
      </c>
      <c r="G287" s="108">
        <v>0.041666666666666664</v>
      </c>
      <c r="H287" s="131">
        <f>G287/F287</f>
        <v>0.004166666666666667</v>
      </c>
      <c r="I287" s="18">
        <v>155</v>
      </c>
      <c r="J287" s="18">
        <v>67</v>
      </c>
      <c r="K287" s="60">
        <v>68.5</v>
      </c>
      <c r="L287" s="8" t="s">
        <v>105</v>
      </c>
    </row>
    <row r="288" spans="1:12" ht="12.75">
      <c r="A288" s="47">
        <v>38533</v>
      </c>
      <c r="B288" s="8" t="s">
        <v>111</v>
      </c>
      <c r="F288" s="48">
        <v>10</v>
      </c>
      <c r="G288" s="108">
        <v>0.041678240740740745</v>
      </c>
      <c r="H288" s="131">
        <f>G288/F288</f>
        <v>0.004167824074074075</v>
      </c>
      <c r="I288" s="18">
        <v>131</v>
      </c>
      <c r="J288" s="18">
        <v>61</v>
      </c>
      <c r="K288" s="60">
        <v>68.5</v>
      </c>
      <c r="L288" s="8" t="s">
        <v>105</v>
      </c>
    </row>
    <row r="289" spans="1:12" ht="12.75">
      <c r="A289" s="47">
        <v>38534</v>
      </c>
      <c r="B289" s="8" t="s">
        <v>111</v>
      </c>
      <c r="F289" s="48">
        <v>10</v>
      </c>
      <c r="G289" s="108">
        <v>0.03729166666666667</v>
      </c>
      <c r="H289" s="131">
        <f>G289/F289</f>
        <v>0.0037291666666666667</v>
      </c>
      <c r="I289" s="18">
        <v>146</v>
      </c>
      <c r="J289" s="18"/>
      <c r="K289" s="60">
        <v>69</v>
      </c>
      <c r="L289" s="8" t="s">
        <v>105</v>
      </c>
    </row>
    <row r="290" spans="1:12" ht="12.75">
      <c r="A290" s="47">
        <v>38535</v>
      </c>
      <c r="B290" s="8" t="s">
        <v>102</v>
      </c>
      <c r="F290" s="48">
        <v>4.23</v>
      </c>
      <c r="G290" s="108">
        <v>0.016967592592592593</v>
      </c>
      <c r="H290" s="131">
        <f>G290/F290</f>
        <v>0.004011251203922599</v>
      </c>
      <c r="I290" s="18">
        <v>140</v>
      </c>
      <c r="J290" s="18">
        <v>67</v>
      </c>
      <c r="K290" s="60">
        <v>69</v>
      </c>
      <c r="L290" s="8" t="s">
        <v>105</v>
      </c>
    </row>
    <row r="291" spans="1:12" ht="12.75">
      <c r="A291" s="47">
        <v>38536</v>
      </c>
      <c r="B291" s="8" t="s">
        <v>211</v>
      </c>
      <c r="F291" s="48">
        <v>10</v>
      </c>
      <c r="G291" s="108">
        <v>0.03295138888888889</v>
      </c>
      <c r="H291" s="131">
        <f t="shared" si="6"/>
        <v>0.003295138888888889</v>
      </c>
      <c r="I291" s="18">
        <v>162</v>
      </c>
      <c r="J291" s="18"/>
      <c r="K291" s="60">
        <v>70</v>
      </c>
      <c r="L291" s="8" t="s">
        <v>110</v>
      </c>
    </row>
    <row r="292" spans="1:17" ht="12.75">
      <c r="A292" s="35"/>
      <c r="B292" s="36"/>
      <c r="C292" s="36"/>
      <c r="D292" s="36"/>
      <c r="E292" s="36"/>
      <c r="F292" s="37"/>
      <c r="G292" s="111"/>
      <c r="H292" s="131"/>
      <c r="I292" s="38"/>
      <c r="J292" s="38"/>
      <c r="K292" s="38"/>
      <c r="L292" s="36"/>
      <c r="M292" s="36"/>
      <c r="N292" s="36"/>
      <c r="O292" s="36"/>
      <c r="P292" s="36"/>
      <c r="Q292" s="36"/>
    </row>
    <row r="293" spans="1:89" ht="12.75">
      <c r="A293" s="39" t="s">
        <v>26</v>
      </c>
      <c r="B293" s="40"/>
      <c r="C293" s="41"/>
      <c r="D293" s="41"/>
      <c r="E293" s="41"/>
      <c r="F293" s="42">
        <f>SUM(F295:F301)</f>
        <v>57.2</v>
      </c>
      <c r="G293" s="109">
        <f>SUM(G295:G301)</f>
        <v>0.25145833333333334</v>
      </c>
      <c r="H293" s="131">
        <f t="shared" si="6"/>
        <v>0.004396124708624709</v>
      </c>
      <c r="I293" s="43"/>
      <c r="J293" s="43"/>
      <c r="K293" s="44"/>
      <c r="L293" s="41"/>
      <c r="M293" s="41"/>
      <c r="N293" s="41"/>
      <c r="O293" s="41"/>
      <c r="P293" s="41"/>
      <c r="Q293" s="41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</row>
    <row r="294" spans="1:17" ht="12.75">
      <c r="A294" s="46"/>
      <c r="B294" s="28"/>
      <c r="C294" s="28"/>
      <c r="D294" s="28"/>
      <c r="E294" s="28"/>
      <c r="F294" s="48" t="s">
        <v>52</v>
      </c>
      <c r="G294" s="108" t="s">
        <v>54</v>
      </c>
      <c r="H294" s="132" t="s">
        <v>55</v>
      </c>
      <c r="I294" s="18" t="s">
        <v>78</v>
      </c>
      <c r="J294" s="18" t="s">
        <v>79</v>
      </c>
      <c r="K294" s="18" t="s">
        <v>80</v>
      </c>
      <c r="L294" s="28"/>
      <c r="M294" s="28"/>
      <c r="N294" s="28"/>
      <c r="O294" s="28"/>
      <c r="P294" s="28"/>
      <c r="Q294" s="28"/>
    </row>
    <row r="295" spans="1:12" ht="12.75">
      <c r="A295" s="47">
        <v>38537</v>
      </c>
      <c r="B295" s="8" t="s">
        <v>122</v>
      </c>
      <c r="F295" s="48">
        <v>15</v>
      </c>
      <c r="G295" s="108">
        <v>0.06251157407407408</v>
      </c>
      <c r="H295" s="131">
        <f t="shared" si="6"/>
        <v>0.004167438271604939</v>
      </c>
      <c r="I295" s="18">
        <v>132</v>
      </c>
      <c r="J295" s="18">
        <v>60</v>
      </c>
      <c r="K295" s="60">
        <v>70</v>
      </c>
      <c r="L295" s="8" t="s">
        <v>105</v>
      </c>
    </row>
    <row r="296" spans="1:12" ht="12.75">
      <c r="A296" s="47">
        <v>38538</v>
      </c>
      <c r="B296" s="8" t="s">
        <v>111</v>
      </c>
      <c r="F296" s="48">
        <v>10</v>
      </c>
      <c r="G296" s="108">
        <v>0.03591435185185186</v>
      </c>
      <c r="H296" s="131">
        <f t="shared" si="6"/>
        <v>0.003591435185185186</v>
      </c>
      <c r="I296" s="18">
        <v>151</v>
      </c>
      <c r="J296" s="18"/>
      <c r="K296" s="60">
        <v>69</v>
      </c>
      <c r="L296" s="8" t="s">
        <v>198</v>
      </c>
    </row>
    <row r="297" spans="1:12" ht="12.75">
      <c r="A297" s="47">
        <v>38539</v>
      </c>
      <c r="B297" s="8" t="s">
        <v>111</v>
      </c>
      <c r="F297" s="48">
        <v>10</v>
      </c>
      <c r="G297" s="108">
        <v>0.0625</v>
      </c>
      <c r="H297" s="131">
        <f t="shared" si="6"/>
        <v>0.00625</v>
      </c>
      <c r="I297" s="18">
        <v>132</v>
      </c>
      <c r="J297" s="18">
        <v>60</v>
      </c>
      <c r="K297" s="60">
        <v>69</v>
      </c>
      <c r="L297" s="8" t="s">
        <v>105</v>
      </c>
    </row>
    <row r="298" spans="1:11" ht="12.75">
      <c r="A298" s="47">
        <v>38540</v>
      </c>
      <c r="F298" s="48"/>
      <c r="G298" s="108"/>
      <c r="H298" s="131" t="e">
        <f t="shared" si="6"/>
        <v>#DIV/0!</v>
      </c>
      <c r="I298" s="18"/>
      <c r="J298" s="18"/>
      <c r="K298" s="60"/>
    </row>
    <row r="299" spans="1:11" ht="12.75">
      <c r="A299" s="47">
        <v>38541</v>
      </c>
      <c r="F299" s="48"/>
      <c r="G299" s="108"/>
      <c r="H299" s="131" t="e">
        <f aca="true" t="shared" si="7" ref="H299:H361">G299/F299</f>
        <v>#DIV/0!</v>
      </c>
      <c r="I299" s="18"/>
      <c r="J299" s="18"/>
      <c r="K299" s="60"/>
    </row>
    <row r="300" spans="1:12" ht="12.75">
      <c r="A300" s="47">
        <v>38542</v>
      </c>
      <c r="B300" s="8" t="s">
        <v>222</v>
      </c>
      <c r="F300" s="48">
        <v>22.2</v>
      </c>
      <c r="G300" s="108">
        <v>0.09053240740740741</v>
      </c>
      <c r="H300" s="131">
        <f t="shared" si="7"/>
        <v>0.004078036369703037</v>
      </c>
      <c r="I300" s="18">
        <v>159</v>
      </c>
      <c r="J300" s="18">
        <v>56</v>
      </c>
      <c r="K300" s="60"/>
      <c r="L300" s="8" t="s">
        <v>105</v>
      </c>
    </row>
    <row r="301" spans="1:11" ht="12.75">
      <c r="A301" s="47">
        <v>38543</v>
      </c>
      <c r="F301" s="48"/>
      <c r="G301" s="108"/>
      <c r="H301" s="131" t="e">
        <f t="shared" si="7"/>
        <v>#DIV/0!</v>
      </c>
      <c r="I301" s="18"/>
      <c r="J301" s="18"/>
      <c r="K301" s="60"/>
    </row>
    <row r="302" spans="1:17" ht="12.75">
      <c r="A302" s="35"/>
      <c r="B302" s="36"/>
      <c r="C302" s="36"/>
      <c r="D302" s="36"/>
      <c r="E302" s="36"/>
      <c r="F302" s="37"/>
      <c r="G302" s="111"/>
      <c r="H302" s="131"/>
      <c r="I302" s="38"/>
      <c r="J302" s="38"/>
      <c r="K302" s="38"/>
      <c r="L302" s="36"/>
      <c r="M302" s="36"/>
      <c r="N302" s="36"/>
      <c r="O302" s="36"/>
      <c r="P302" s="36"/>
      <c r="Q302" s="36"/>
    </row>
    <row r="303" spans="1:89" ht="12.75">
      <c r="A303" s="39" t="s">
        <v>27</v>
      </c>
      <c r="B303" s="40"/>
      <c r="C303" s="41"/>
      <c r="D303" s="41"/>
      <c r="E303" s="41"/>
      <c r="F303" s="42">
        <f>SUM(F305:F311)</f>
        <v>77.5</v>
      </c>
      <c r="G303" s="109">
        <f>SUM(G305:G311)</f>
        <v>0.3101157407407408</v>
      </c>
      <c r="H303" s="131">
        <f t="shared" si="7"/>
        <v>0.004001493428912784</v>
      </c>
      <c r="I303" s="43"/>
      <c r="J303" s="43"/>
      <c r="K303" s="44"/>
      <c r="L303" s="41"/>
      <c r="M303" s="41"/>
      <c r="N303" s="41"/>
      <c r="O303" s="41"/>
      <c r="P303" s="41"/>
      <c r="Q303" s="41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</row>
    <row r="304" spans="1:17" ht="12.75">
      <c r="A304" s="46"/>
      <c r="B304" s="28"/>
      <c r="C304" s="28"/>
      <c r="D304" s="28"/>
      <c r="E304" s="28"/>
      <c r="F304" s="48" t="s">
        <v>52</v>
      </c>
      <c r="G304" s="108" t="s">
        <v>54</v>
      </c>
      <c r="H304" s="132" t="s">
        <v>55</v>
      </c>
      <c r="I304" s="18" t="s">
        <v>78</v>
      </c>
      <c r="J304" s="18" t="s">
        <v>79</v>
      </c>
      <c r="K304" s="18" t="s">
        <v>80</v>
      </c>
      <c r="L304" s="28"/>
      <c r="M304" s="28"/>
      <c r="N304" s="28"/>
      <c r="O304" s="28"/>
      <c r="P304" s="28"/>
      <c r="Q304" s="28"/>
    </row>
    <row r="305" spans="1:12" ht="12.75">
      <c r="A305" s="47">
        <v>38544</v>
      </c>
      <c r="B305" s="8" t="s">
        <v>223</v>
      </c>
      <c r="F305" s="48">
        <v>20.1</v>
      </c>
      <c r="G305" s="108">
        <v>0.07938657407407408</v>
      </c>
      <c r="H305" s="131">
        <f t="shared" si="7"/>
        <v>0.003949580799705178</v>
      </c>
      <c r="I305" s="18">
        <v>135</v>
      </c>
      <c r="J305" s="18">
        <v>54</v>
      </c>
      <c r="K305" s="60">
        <v>69</v>
      </c>
      <c r="L305" s="8" t="s">
        <v>105</v>
      </c>
    </row>
    <row r="306" spans="1:12" ht="12.75">
      <c r="A306" s="47">
        <v>38545</v>
      </c>
      <c r="B306" s="8" t="s">
        <v>217</v>
      </c>
      <c r="F306" s="48">
        <v>10</v>
      </c>
      <c r="G306" s="108">
        <v>0.041666666666666664</v>
      </c>
      <c r="H306" s="131">
        <f t="shared" si="7"/>
        <v>0.004166666666666667</v>
      </c>
      <c r="I306" s="18">
        <v>157</v>
      </c>
      <c r="J306" s="18">
        <v>65</v>
      </c>
      <c r="K306" s="60">
        <v>69</v>
      </c>
      <c r="L306" s="8" t="s">
        <v>105</v>
      </c>
    </row>
    <row r="307" spans="1:12" ht="12.75">
      <c r="A307" s="47">
        <v>38546</v>
      </c>
      <c r="B307" s="8" t="s">
        <v>212</v>
      </c>
      <c r="F307" s="48">
        <v>8</v>
      </c>
      <c r="G307" s="108">
        <v>0.026875</v>
      </c>
      <c r="H307" s="131">
        <f t="shared" si="7"/>
        <v>0.003359375</v>
      </c>
      <c r="I307" s="18">
        <v>165</v>
      </c>
      <c r="J307" s="18"/>
      <c r="K307" s="60">
        <v>69</v>
      </c>
      <c r="L307" s="8" t="s">
        <v>110</v>
      </c>
    </row>
    <row r="308" spans="1:12" ht="12.75">
      <c r="A308" s="47">
        <v>38547</v>
      </c>
      <c r="B308" s="8" t="s">
        <v>213</v>
      </c>
      <c r="F308" s="48">
        <v>10.1</v>
      </c>
      <c r="G308" s="108">
        <v>0.044814814814814814</v>
      </c>
      <c r="H308" s="131">
        <f t="shared" si="7"/>
        <v>0.004437110377704437</v>
      </c>
      <c r="I308" s="18">
        <v>134</v>
      </c>
      <c r="J308" s="18"/>
      <c r="K308" s="60"/>
      <c r="L308" s="8" t="s">
        <v>105</v>
      </c>
    </row>
    <row r="309" spans="1:12" ht="12.75">
      <c r="A309" s="47">
        <v>38548</v>
      </c>
      <c r="B309" s="8" t="s">
        <v>214</v>
      </c>
      <c r="F309" s="48">
        <v>10</v>
      </c>
      <c r="G309" s="108">
        <v>0.042395833333333334</v>
      </c>
      <c r="H309" s="131">
        <f t="shared" si="7"/>
        <v>0.004239583333333333</v>
      </c>
      <c r="I309" s="18">
        <v>133</v>
      </c>
      <c r="J309" s="18"/>
      <c r="K309" s="60"/>
      <c r="L309" s="8" t="s">
        <v>215</v>
      </c>
    </row>
    <row r="310" spans="1:12" ht="12.75">
      <c r="A310" s="47">
        <v>38549</v>
      </c>
      <c r="B310" s="8" t="s">
        <v>217</v>
      </c>
      <c r="F310" s="48">
        <v>10</v>
      </c>
      <c r="G310" s="108">
        <v>0.041666666666666664</v>
      </c>
      <c r="H310" s="131">
        <f t="shared" si="7"/>
        <v>0.004166666666666667</v>
      </c>
      <c r="I310" s="18">
        <v>134</v>
      </c>
      <c r="J310" s="18"/>
      <c r="K310" s="60">
        <v>70</v>
      </c>
      <c r="L310" s="8" t="s">
        <v>105</v>
      </c>
    </row>
    <row r="311" spans="1:12" ht="12.75">
      <c r="A311" s="47">
        <v>38550</v>
      </c>
      <c r="B311" s="8" t="s">
        <v>216</v>
      </c>
      <c r="F311" s="48">
        <v>9.3</v>
      </c>
      <c r="G311" s="108">
        <v>0.033310185185185186</v>
      </c>
      <c r="H311" s="131">
        <f t="shared" si="7"/>
        <v>0.0035817403424930304</v>
      </c>
      <c r="I311" s="18">
        <v>156</v>
      </c>
      <c r="J311" s="18"/>
      <c r="K311" s="60">
        <v>69</v>
      </c>
      <c r="L311" s="8" t="s">
        <v>110</v>
      </c>
    </row>
    <row r="312" spans="1:17" ht="12.75">
      <c r="A312" s="35"/>
      <c r="B312" s="36"/>
      <c r="C312" s="36"/>
      <c r="D312" s="36"/>
      <c r="E312" s="36"/>
      <c r="F312" s="37"/>
      <c r="G312" s="111"/>
      <c r="H312" s="131"/>
      <c r="I312" s="38"/>
      <c r="J312" s="38"/>
      <c r="K312" s="38"/>
      <c r="L312" s="36"/>
      <c r="M312" s="36"/>
      <c r="N312" s="36"/>
      <c r="O312" s="36"/>
      <c r="P312" s="36"/>
      <c r="Q312" s="36"/>
    </row>
    <row r="313" spans="1:89" ht="12.75">
      <c r="A313" s="39" t="s">
        <v>28</v>
      </c>
      <c r="B313" s="40"/>
      <c r="C313" s="41"/>
      <c r="D313" s="41"/>
      <c r="E313" s="41"/>
      <c r="F313" s="42">
        <f>SUM(F315:F321)</f>
        <v>102.96</v>
      </c>
      <c r="G313" s="109">
        <f>SUM(G315:G321)</f>
        <v>0.4390162037037037</v>
      </c>
      <c r="H313" s="131">
        <f t="shared" si="7"/>
        <v>0.004263949142421365</v>
      </c>
      <c r="I313" s="43"/>
      <c r="J313" s="43"/>
      <c r="K313" s="44"/>
      <c r="L313" s="41"/>
      <c r="M313" s="41"/>
      <c r="N313" s="41"/>
      <c r="O313" s="41"/>
      <c r="P313" s="41"/>
      <c r="Q313" s="41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</row>
    <row r="314" spans="1:17" ht="12.75">
      <c r="A314" s="46"/>
      <c r="B314" s="28"/>
      <c r="C314" s="28"/>
      <c r="D314" s="28"/>
      <c r="E314" s="28"/>
      <c r="F314" s="48" t="s">
        <v>52</v>
      </c>
      <c r="G314" s="108" t="s">
        <v>54</v>
      </c>
      <c r="H314" s="132" t="s">
        <v>55</v>
      </c>
      <c r="I314" s="18" t="s">
        <v>78</v>
      </c>
      <c r="J314" s="18" t="s">
        <v>79</v>
      </c>
      <c r="K314" s="18" t="s">
        <v>80</v>
      </c>
      <c r="L314" s="28"/>
      <c r="M314" s="28"/>
      <c r="N314" s="28"/>
      <c r="O314" s="28"/>
      <c r="P314" s="28"/>
      <c r="Q314" s="28"/>
    </row>
    <row r="315" spans="1:12" ht="12.75">
      <c r="A315" s="47">
        <v>38551</v>
      </c>
      <c r="B315" s="8" t="s">
        <v>217</v>
      </c>
      <c r="F315" s="48">
        <v>10</v>
      </c>
      <c r="G315" s="108">
        <v>0.041666666666666664</v>
      </c>
      <c r="H315" s="131">
        <f>G315/F315</f>
        <v>0.004166666666666667</v>
      </c>
      <c r="I315" s="18">
        <v>129</v>
      </c>
      <c r="J315" s="18"/>
      <c r="K315" s="60">
        <v>69</v>
      </c>
      <c r="L315" s="8" t="s">
        <v>105</v>
      </c>
    </row>
    <row r="316" spans="1:12" ht="12.75">
      <c r="A316" s="47">
        <v>38552</v>
      </c>
      <c r="B316" s="8" t="s">
        <v>214</v>
      </c>
      <c r="F316" s="48">
        <v>10</v>
      </c>
      <c r="G316" s="108">
        <v>0.041666666666666664</v>
      </c>
      <c r="H316" s="131">
        <f>G316/F316</f>
        <v>0.004166666666666667</v>
      </c>
      <c r="I316" s="18">
        <v>155</v>
      </c>
      <c r="J316" s="18"/>
      <c r="K316" s="60"/>
      <c r="L316" s="8" t="s">
        <v>105</v>
      </c>
    </row>
    <row r="317" spans="1:12" ht="12.75">
      <c r="A317" s="47">
        <v>38553</v>
      </c>
      <c r="B317" s="8" t="s">
        <v>218</v>
      </c>
      <c r="F317" s="48">
        <v>20</v>
      </c>
      <c r="G317" s="108">
        <v>0.08333333333333333</v>
      </c>
      <c r="H317" s="131">
        <f t="shared" si="7"/>
        <v>0.004166666666666667</v>
      </c>
      <c r="I317" s="18">
        <v>133</v>
      </c>
      <c r="J317" s="18">
        <v>54</v>
      </c>
      <c r="K317" s="60">
        <v>69</v>
      </c>
      <c r="L317" s="8" t="s">
        <v>105</v>
      </c>
    </row>
    <row r="318" spans="1:12" ht="12.75">
      <c r="A318" s="47">
        <v>38554</v>
      </c>
      <c r="B318" s="8" t="s">
        <v>220</v>
      </c>
      <c r="F318" s="48">
        <v>8</v>
      </c>
      <c r="G318" s="108">
        <v>0.02652777777777778</v>
      </c>
      <c r="H318" s="131">
        <f t="shared" si="7"/>
        <v>0.0033159722222222223</v>
      </c>
      <c r="I318" s="18">
        <v>168</v>
      </c>
      <c r="J318" s="18"/>
      <c r="K318" s="60">
        <v>69.5</v>
      </c>
      <c r="L318" s="8" t="s">
        <v>219</v>
      </c>
    </row>
    <row r="319" spans="1:12" ht="12.75">
      <c r="A319" s="47">
        <v>38555</v>
      </c>
      <c r="B319" s="8" t="s">
        <v>217</v>
      </c>
      <c r="F319" s="48">
        <v>10</v>
      </c>
      <c r="G319" s="108">
        <v>0.04513888888888889</v>
      </c>
      <c r="H319" s="131">
        <f t="shared" si="7"/>
        <v>0.0045138888888888885</v>
      </c>
      <c r="I319" s="18">
        <v>128</v>
      </c>
      <c r="J319" s="18">
        <v>56</v>
      </c>
      <c r="K319" s="60">
        <v>70</v>
      </c>
      <c r="L319" s="8" t="s">
        <v>105</v>
      </c>
    </row>
    <row r="320" spans="1:12" ht="12.75">
      <c r="A320" s="47">
        <v>38556</v>
      </c>
      <c r="B320" s="8" t="s">
        <v>213</v>
      </c>
      <c r="F320" s="48">
        <v>10.1</v>
      </c>
      <c r="G320" s="108">
        <v>0.043738425925925924</v>
      </c>
      <c r="H320" s="131">
        <f>G320/F320</f>
        <v>0.004330537220388705</v>
      </c>
      <c r="I320" s="18">
        <v>139</v>
      </c>
      <c r="J320" s="18">
        <v>56</v>
      </c>
      <c r="K320" s="60">
        <v>69.5</v>
      </c>
      <c r="L320" s="8" t="s">
        <v>105</v>
      </c>
    </row>
    <row r="321" spans="1:12" ht="12.75">
      <c r="A321" s="47">
        <v>38557</v>
      </c>
      <c r="B321" s="8" t="s">
        <v>221</v>
      </c>
      <c r="F321" s="48">
        <v>34.86</v>
      </c>
      <c r="G321" s="108">
        <v>0.15694444444444444</v>
      </c>
      <c r="H321" s="131">
        <f t="shared" si="7"/>
        <v>0.004502135526231912</v>
      </c>
      <c r="I321" s="18">
        <v>125</v>
      </c>
      <c r="J321" s="18">
        <v>60</v>
      </c>
      <c r="K321" s="60">
        <v>70</v>
      </c>
      <c r="L321" s="8" t="s">
        <v>105</v>
      </c>
    </row>
    <row r="322" spans="1:17" ht="12.75">
      <c r="A322" s="35"/>
      <c r="B322" s="36"/>
      <c r="C322" s="36"/>
      <c r="D322" s="36"/>
      <c r="E322" s="36"/>
      <c r="F322" s="37"/>
      <c r="G322" s="111"/>
      <c r="H322" s="131"/>
      <c r="I322" s="38"/>
      <c r="J322" s="38"/>
      <c r="K322" s="38"/>
      <c r="L322" s="36"/>
      <c r="M322" s="36"/>
      <c r="N322" s="36"/>
      <c r="O322" s="36"/>
      <c r="P322" s="36"/>
      <c r="Q322" s="36"/>
    </row>
    <row r="323" spans="1:89" ht="12.75">
      <c r="A323" s="39" t="s">
        <v>29</v>
      </c>
      <c r="B323" s="40"/>
      <c r="C323" s="41"/>
      <c r="D323" s="41"/>
      <c r="E323" s="41"/>
      <c r="F323" s="42">
        <f>SUM(F325:F331)</f>
        <v>103.4</v>
      </c>
      <c r="G323" s="109">
        <f>SUM(G325:G331)</f>
        <v>0.43068287037037034</v>
      </c>
      <c r="H323" s="131">
        <f t="shared" si="7"/>
        <v>0.0041652115122859795</v>
      </c>
      <c r="I323" s="43"/>
      <c r="J323" s="43"/>
      <c r="K323" s="44"/>
      <c r="L323" s="41"/>
      <c r="M323" s="41"/>
      <c r="N323" s="41"/>
      <c r="O323" s="41"/>
      <c r="P323" s="41"/>
      <c r="Q323" s="41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</row>
    <row r="324" spans="1:17" ht="12.75">
      <c r="A324" s="46"/>
      <c r="B324" s="28"/>
      <c r="C324" s="28"/>
      <c r="D324" s="28"/>
      <c r="E324" s="28"/>
      <c r="F324" s="48" t="s">
        <v>52</v>
      </c>
      <c r="G324" s="108" t="s">
        <v>54</v>
      </c>
      <c r="H324" s="132" t="s">
        <v>55</v>
      </c>
      <c r="I324" s="18" t="s">
        <v>78</v>
      </c>
      <c r="J324" s="18" t="s">
        <v>79</v>
      </c>
      <c r="K324" s="18" t="s">
        <v>80</v>
      </c>
      <c r="L324" s="28"/>
      <c r="M324" s="28"/>
      <c r="N324" s="28"/>
      <c r="O324" s="28"/>
      <c r="P324" s="28"/>
      <c r="Q324" s="28"/>
    </row>
    <row r="325" spans="1:12" ht="12.75">
      <c r="A325" s="47">
        <v>38558</v>
      </c>
      <c r="B325" s="8" t="s">
        <v>217</v>
      </c>
      <c r="F325" s="48">
        <v>10</v>
      </c>
      <c r="G325" s="108">
        <v>0.041666666666666664</v>
      </c>
      <c r="H325" s="131">
        <f>G325/F325</f>
        <v>0.004166666666666667</v>
      </c>
      <c r="I325" s="18">
        <v>153</v>
      </c>
      <c r="J325" s="18"/>
      <c r="K325" s="60"/>
      <c r="L325" s="8" t="s">
        <v>105</v>
      </c>
    </row>
    <row r="326" spans="1:12" ht="12.75">
      <c r="A326" s="47">
        <v>38559</v>
      </c>
      <c r="B326" s="8" t="s">
        <v>222</v>
      </c>
      <c r="F326" s="48">
        <v>22.2</v>
      </c>
      <c r="G326" s="108">
        <v>0.09252314814814815</v>
      </c>
      <c r="H326" s="131">
        <f>G326/F326</f>
        <v>0.0041677093760427095</v>
      </c>
      <c r="I326" s="18">
        <v>131</v>
      </c>
      <c r="J326" s="18">
        <v>60</v>
      </c>
      <c r="K326" s="60">
        <v>69.5</v>
      </c>
      <c r="L326" s="8" t="s">
        <v>105</v>
      </c>
    </row>
    <row r="327" spans="1:12" ht="12.75">
      <c r="A327" s="47">
        <v>38560</v>
      </c>
      <c r="B327" s="8" t="s">
        <v>212</v>
      </c>
      <c r="F327" s="48">
        <v>4</v>
      </c>
      <c r="G327" s="108">
        <v>0.013518518518518518</v>
      </c>
      <c r="H327" s="131">
        <f>G327/F327</f>
        <v>0.0033796296296296296</v>
      </c>
      <c r="I327" s="18">
        <v>171</v>
      </c>
      <c r="J327" s="18"/>
      <c r="K327" s="60"/>
      <c r="L327" s="8" t="s">
        <v>110</v>
      </c>
    </row>
    <row r="328" spans="1:12" ht="12.75">
      <c r="A328" s="47">
        <v>38561</v>
      </c>
      <c r="B328" s="8" t="s">
        <v>223</v>
      </c>
      <c r="F328" s="48">
        <v>20.1</v>
      </c>
      <c r="G328" s="108">
        <v>0.08393518518518518</v>
      </c>
      <c r="H328" s="131">
        <f>G328/F328</f>
        <v>0.004175879859959462</v>
      </c>
      <c r="I328" s="18">
        <v>148</v>
      </c>
      <c r="J328" s="18">
        <v>60</v>
      </c>
      <c r="K328" s="60">
        <v>70</v>
      </c>
      <c r="L328" s="8" t="s">
        <v>105</v>
      </c>
    </row>
    <row r="329" spans="1:11" ht="12.75">
      <c r="A329" s="47">
        <v>38562</v>
      </c>
      <c r="F329" s="48"/>
      <c r="G329" s="108"/>
      <c r="H329" s="131" t="e">
        <f t="shared" si="7"/>
        <v>#DIV/0!</v>
      </c>
      <c r="I329" s="18"/>
      <c r="J329" s="18"/>
      <c r="K329" s="60"/>
    </row>
    <row r="330" spans="1:12" ht="12.75">
      <c r="A330" s="47">
        <v>38563</v>
      </c>
      <c r="B330" s="8" t="s">
        <v>104</v>
      </c>
      <c r="F330" s="48">
        <v>12.1</v>
      </c>
      <c r="G330" s="108">
        <v>0.05320601851851852</v>
      </c>
      <c r="H330" s="131">
        <f t="shared" si="7"/>
        <v>0.004397191613100705</v>
      </c>
      <c r="I330" s="18">
        <v>147</v>
      </c>
      <c r="J330" s="18"/>
      <c r="K330" s="60"/>
      <c r="L330" s="8" t="s">
        <v>105</v>
      </c>
    </row>
    <row r="331" spans="1:12" ht="12.75">
      <c r="A331" s="47">
        <v>38564</v>
      </c>
      <c r="B331" s="8" t="s">
        <v>132</v>
      </c>
      <c r="F331" s="48">
        <v>35</v>
      </c>
      <c r="G331" s="108">
        <v>0.14583333333333334</v>
      </c>
      <c r="H331" s="131">
        <f>G331/F331</f>
        <v>0.004166666666666667</v>
      </c>
      <c r="I331" s="18">
        <v>135</v>
      </c>
      <c r="J331" s="18"/>
      <c r="K331" s="60"/>
      <c r="L331" s="8" t="s">
        <v>105</v>
      </c>
    </row>
    <row r="332" spans="1:17" ht="12.75">
      <c r="A332" s="35"/>
      <c r="B332" s="36"/>
      <c r="C332" s="36"/>
      <c r="D332" s="36"/>
      <c r="E332" s="36"/>
      <c r="F332" s="37"/>
      <c r="G332" s="111"/>
      <c r="H332" s="131"/>
      <c r="I332" s="38"/>
      <c r="J332" s="38"/>
      <c r="K332" s="38"/>
      <c r="L332" s="36"/>
      <c r="M332" s="36"/>
      <c r="N332" s="36"/>
      <c r="O332" s="36"/>
      <c r="P332" s="36"/>
      <c r="Q332" s="36"/>
    </row>
    <row r="333" spans="1:89" ht="12.75">
      <c r="A333" s="39" t="s">
        <v>30</v>
      </c>
      <c r="B333" s="40"/>
      <c r="C333" s="41"/>
      <c r="D333" s="41"/>
      <c r="E333" s="41"/>
      <c r="F333" s="42">
        <f>SUM(F335:F341)</f>
        <v>77.1</v>
      </c>
      <c r="G333" s="109">
        <f>SUM(G335:G341)</f>
        <v>0.3173842592592593</v>
      </c>
      <c r="H333" s="131">
        <f t="shared" si="7"/>
        <v>0.00411652735744824</v>
      </c>
      <c r="I333" s="43"/>
      <c r="J333" s="43"/>
      <c r="K333" s="44"/>
      <c r="L333" s="41"/>
      <c r="M333" s="41"/>
      <c r="N333" s="41"/>
      <c r="O333" s="41"/>
      <c r="P333" s="41"/>
      <c r="Q333" s="41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</row>
    <row r="334" spans="1:17" ht="12.75">
      <c r="A334" s="46"/>
      <c r="B334" s="28"/>
      <c r="C334" s="28"/>
      <c r="D334" s="28"/>
      <c r="E334" s="28"/>
      <c r="F334" s="48" t="s">
        <v>52</v>
      </c>
      <c r="G334" s="108" t="s">
        <v>54</v>
      </c>
      <c r="H334" s="132" t="s">
        <v>55</v>
      </c>
      <c r="I334" s="18" t="s">
        <v>78</v>
      </c>
      <c r="J334" s="18" t="s">
        <v>79</v>
      </c>
      <c r="K334" s="18" t="s">
        <v>80</v>
      </c>
      <c r="L334" s="28"/>
      <c r="M334" s="28"/>
      <c r="N334" s="28"/>
      <c r="O334" s="28"/>
      <c r="P334" s="28"/>
      <c r="Q334" s="28"/>
    </row>
    <row r="335" spans="1:11" ht="12.75">
      <c r="A335" s="47">
        <v>38565</v>
      </c>
      <c r="F335" s="48"/>
      <c r="G335" s="108"/>
      <c r="H335" s="131" t="e">
        <f t="shared" si="7"/>
        <v>#DIV/0!</v>
      </c>
      <c r="I335" s="18"/>
      <c r="J335" s="18"/>
      <c r="K335" s="60"/>
    </row>
    <row r="336" spans="1:12" ht="12.75">
      <c r="A336" s="47">
        <v>38566</v>
      </c>
      <c r="B336" s="8" t="s">
        <v>107</v>
      </c>
      <c r="F336" s="48">
        <v>15</v>
      </c>
      <c r="G336" s="108">
        <v>0.06251157407407408</v>
      </c>
      <c r="H336" s="131">
        <f>G336/F336</f>
        <v>0.004167438271604939</v>
      </c>
      <c r="I336" s="18">
        <v>131</v>
      </c>
      <c r="J336" s="18">
        <v>59</v>
      </c>
      <c r="K336" s="60">
        <v>69</v>
      </c>
      <c r="L336" s="8" t="s">
        <v>105</v>
      </c>
    </row>
    <row r="337" spans="1:12" ht="12.75">
      <c r="A337" s="47">
        <v>38567</v>
      </c>
      <c r="B337" s="8" t="s">
        <v>111</v>
      </c>
      <c r="F337" s="48">
        <v>10</v>
      </c>
      <c r="G337" s="108">
        <v>0.041666666666666664</v>
      </c>
      <c r="H337" s="131">
        <f>G337/F337</f>
        <v>0.004166666666666667</v>
      </c>
      <c r="I337" s="18">
        <v>129</v>
      </c>
      <c r="J337" s="18">
        <v>59</v>
      </c>
      <c r="K337" s="60">
        <v>69</v>
      </c>
      <c r="L337" s="8" t="s">
        <v>105</v>
      </c>
    </row>
    <row r="338" spans="1:12" ht="12.75">
      <c r="A338" s="47">
        <v>38568</v>
      </c>
      <c r="B338" s="8" t="s">
        <v>111</v>
      </c>
      <c r="F338" s="48">
        <v>10</v>
      </c>
      <c r="G338" s="108">
        <v>0.03743055555555556</v>
      </c>
      <c r="H338" s="131">
        <f t="shared" si="7"/>
        <v>0.003743055555555556</v>
      </c>
      <c r="I338" s="18">
        <v>151</v>
      </c>
      <c r="J338" s="18">
        <v>59</v>
      </c>
      <c r="K338" s="60">
        <v>69</v>
      </c>
      <c r="L338" s="8" t="s">
        <v>200</v>
      </c>
    </row>
    <row r="339" spans="1:11" ht="12.75">
      <c r="A339" s="47">
        <v>38569</v>
      </c>
      <c r="F339" s="48"/>
      <c r="G339" s="108"/>
      <c r="H339" s="131" t="e">
        <f t="shared" si="7"/>
        <v>#DIV/0!</v>
      </c>
      <c r="I339" s="18"/>
      <c r="J339" s="18"/>
      <c r="K339" s="60"/>
    </row>
    <row r="340" spans="1:12" ht="12.75">
      <c r="A340" s="47">
        <v>38570</v>
      </c>
      <c r="B340" s="8" t="s">
        <v>104</v>
      </c>
      <c r="F340" s="48">
        <v>12.1</v>
      </c>
      <c r="G340" s="108">
        <v>0.050763888888888886</v>
      </c>
      <c r="H340" s="131">
        <f>G340/F340</f>
        <v>0.0041953627180899905</v>
      </c>
      <c r="I340" s="18">
        <v>136</v>
      </c>
      <c r="J340" s="18"/>
      <c r="K340" s="60"/>
      <c r="L340" s="8" t="s">
        <v>105</v>
      </c>
    </row>
    <row r="341" spans="1:12" ht="12.75">
      <c r="A341" s="47">
        <v>38571</v>
      </c>
      <c r="B341" s="8" t="s">
        <v>224</v>
      </c>
      <c r="F341" s="48">
        <v>30</v>
      </c>
      <c r="G341" s="108">
        <v>0.12501157407407407</v>
      </c>
      <c r="H341" s="131">
        <f t="shared" si="7"/>
        <v>0.004167052469135802</v>
      </c>
      <c r="I341" s="18">
        <v>134</v>
      </c>
      <c r="J341" s="18">
        <v>55</v>
      </c>
      <c r="K341" s="60">
        <v>70</v>
      </c>
      <c r="L341" s="8" t="s">
        <v>105</v>
      </c>
    </row>
    <row r="342" spans="1:17" ht="12.75">
      <c r="A342" s="35"/>
      <c r="B342" s="36"/>
      <c r="C342" s="36"/>
      <c r="D342" s="36"/>
      <c r="E342" s="36"/>
      <c r="F342" s="37"/>
      <c r="G342" s="111"/>
      <c r="H342" s="131"/>
      <c r="I342" s="38"/>
      <c r="J342" s="38"/>
      <c r="K342" s="38"/>
      <c r="L342" s="36"/>
      <c r="M342" s="36"/>
      <c r="N342" s="36"/>
      <c r="O342" s="36"/>
      <c r="P342" s="36"/>
      <c r="Q342" s="36"/>
    </row>
    <row r="343" spans="1:89" ht="12.75">
      <c r="A343" s="39" t="s">
        <v>31</v>
      </c>
      <c r="B343" s="40"/>
      <c r="C343" s="41"/>
      <c r="D343" s="41"/>
      <c r="E343" s="41"/>
      <c r="F343" s="42">
        <f>SUM(F345:F351)</f>
        <v>91.0975</v>
      </c>
      <c r="G343" s="109">
        <f>SUM(G345:G351)</f>
        <v>0.37561342592592595</v>
      </c>
      <c r="H343" s="131">
        <f t="shared" si="7"/>
        <v>0.0041232023483182955</v>
      </c>
      <c r="I343" s="43"/>
      <c r="J343" s="43"/>
      <c r="K343" s="44"/>
      <c r="L343" s="41"/>
      <c r="M343" s="41"/>
      <c r="N343" s="41"/>
      <c r="O343" s="41"/>
      <c r="P343" s="41"/>
      <c r="Q343" s="41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</row>
    <row r="344" spans="1:17" ht="12.75">
      <c r="A344" s="46"/>
      <c r="B344" s="28"/>
      <c r="C344" s="28"/>
      <c r="D344" s="28"/>
      <c r="E344" s="28"/>
      <c r="F344" s="48" t="s">
        <v>52</v>
      </c>
      <c r="G344" s="108" t="s">
        <v>54</v>
      </c>
      <c r="H344" s="132" t="s">
        <v>55</v>
      </c>
      <c r="I344" s="18" t="s">
        <v>78</v>
      </c>
      <c r="J344" s="18" t="s">
        <v>79</v>
      </c>
      <c r="K344" s="18" t="s">
        <v>80</v>
      </c>
      <c r="L344" s="28"/>
      <c r="M344" s="28"/>
      <c r="N344" s="28"/>
      <c r="O344" s="28"/>
      <c r="P344" s="28"/>
      <c r="Q344" s="28"/>
    </row>
    <row r="345" spans="1:11" ht="12.75">
      <c r="A345" s="47">
        <v>38572</v>
      </c>
      <c r="F345" s="48"/>
      <c r="G345" s="108"/>
      <c r="H345" s="131" t="e">
        <f t="shared" si="7"/>
        <v>#DIV/0!</v>
      </c>
      <c r="I345" s="18"/>
      <c r="J345" s="18"/>
      <c r="K345" s="60"/>
    </row>
    <row r="346" spans="1:12" ht="12.75">
      <c r="A346" s="47">
        <v>38573</v>
      </c>
      <c r="B346" s="8" t="s">
        <v>107</v>
      </c>
      <c r="F346" s="48">
        <v>15</v>
      </c>
      <c r="G346" s="108">
        <v>0.06251157407407408</v>
      </c>
      <c r="H346" s="131">
        <f>G346/F346</f>
        <v>0.004167438271604939</v>
      </c>
      <c r="I346" s="18">
        <v>136</v>
      </c>
      <c r="J346" s="18"/>
      <c r="K346" s="60">
        <v>70</v>
      </c>
      <c r="L346" s="8" t="s">
        <v>105</v>
      </c>
    </row>
    <row r="347" spans="1:12" ht="12.75">
      <c r="A347" s="47">
        <v>38574</v>
      </c>
      <c r="B347" s="8" t="s">
        <v>111</v>
      </c>
      <c r="F347" s="48">
        <v>10</v>
      </c>
      <c r="G347" s="108">
        <v>0.041666666666666664</v>
      </c>
      <c r="H347" s="131">
        <f>G347/F347</f>
        <v>0.004166666666666667</v>
      </c>
      <c r="I347" s="18">
        <v>134</v>
      </c>
      <c r="J347" s="18"/>
      <c r="K347" s="60">
        <v>69.5</v>
      </c>
      <c r="L347" s="8" t="s">
        <v>105</v>
      </c>
    </row>
    <row r="348" spans="1:12" ht="12.75">
      <c r="A348" s="47">
        <v>38575</v>
      </c>
      <c r="B348" s="8" t="s">
        <v>111</v>
      </c>
      <c r="F348" s="48">
        <v>10</v>
      </c>
      <c r="G348" s="108">
        <v>0.03775462962962963</v>
      </c>
      <c r="H348" s="131">
        <f t="shared" si="7"/>
        <v>0.003775462962962963</v>
      </c>
      <c r="I348" s="18">
        <v>152</v>
      </c>
      <c r="J348" s="18"/>
      <c r="K348" s="60">
        <v>69.5</v>
      </c>
      <c r="L348" s="8" t="s">
        <v>198</v>
      </c>
    </row>
    <row r="349" spans="1:12" ht="12.75">
      <c r="A349" s="47">
        <v>38576</v>
      </c>
      <c r="B349" s="8" t="s">
        <v>192</v>
      </c>
      <c r="F349" s="48">
        <v>21.0975</v>
      </c>
      <c r="G349" s="108">
        <v>0.08784722222222223</v>
      </c>
      <c r="H349" s="131">
        <f>G349/F349</f>
        <v>0.0041638688101539156</v>
      </c>
      <c r="I349" s="18">
        <v>141</v>
      </c>
      <c r="J349" s="18">
        <v>65</v>
      </c>
      <c r="K349" s="60">
        <v>69</v>
      </c>
      <c r="L349" s="8" t="s">
        <v>105</v>
      </c>
    </row>
    <row r="350" spans="1:11" ht="12.75">
      <c r="A350" s="47">
        <v>38577</v>
      </c>
      <c r="F350" s="48"/>
      <c r="G350" s="108"/>
      <c r="H350" s="131" t="e">
        <f t="shared" si="7"/>
        <v>#DIV/0!</v>
      </c>
      <c r="I350" s="18"/>
      <c r="J350" s="18"/>
      <c r="K350" s="60"/>
    </row>
    <row r="351" spans="1:12" ht="12.75">
      <c r="A351" s="47">
        <v>38578</v>
      </c>
      <c r="B351" s="8" t="s">
        <v>132</v>
      </c>
      <c r="F351" s="48">
        <v>35</v>
      </c>
      <c r="G351" s="108">
        <v>0.14583333333333334</v>
      </c>
      <c r="H351" s="131">
        <f>G351/F351</f>
        <v>0.004166666666666667</v>
      </c>
      <c r="I351" s="18">
        <v>140</v>
      </c>
      <c r="J351" s="18">
        <v>53</v>
      </c>
      <c r="K351" s="60">
        <v>70</v>
      </c>
      <c r="L351" s="8" t="s">
        <v>105</v>
      </c>
    </row>
    <row r="352" spans="1:17" ht="12.75">
      <c r="A352" s="35"/>
      <c r="B352" s="36"/>
      <c r="C352" s="36"/>
      <c r="D352" s="36"/>
      <c r="E352" s="36"/>
      <c r="F352" s="37"/>
      <c r="G352" s="111"/>
      <c r="H352" s="131"/>
      <c r="I352" s="38"/>
      <c r="J352" s="38"/>
      <c r="K352" s="38"/>
      <c r="L352" s="36"/>
      <c r="M352" s="36"/>
      <c r="N352" s="36"/>
      <c r="O352" s="36"/>
      <c r="P352" s="36"/>
      <c r="Q352" s="36"/>
    </row>
    <row r="353" spans="1:89" ht="12.75">
      <c r="A353" s="39" t="s">
        <v>32</v>
      </c>
      <c r="B353" s="40"/>
      <c r="C353" s="41"/>
      <c r="D353" s="41"/>
      <c r="E353" s="41"/>
      <c r="F353" s="42">
        <f>SUM(F355:F361)</f>
        <v>35.269</v>
      </c>
      <c r="G353" s="109">
        <f>SUM(G355:G361)</f>
        <v>0.13557870370370367</v>
      </c>
      <c r="H353" s="131">
        <f t="shared" si="7"/>
        <v>0.0038441323457910257</v>
      </c>
      <c r="I353" s="43"/>
      <c r="J353" s="43"/>
      <c r="K353" s="44"/>
      <c r="L353" s="41"/>
      <c r="M353" s="41"/>
      <c r="N353" s="41"/>
      <c r="O353" s="41"/>
      <c r="P353" s="41"/>
      <c r="Q353" s="41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</row>
    <row r="354" spans="1:17" ht="12.75">
      <c r="A354" s="46"/>
      <c r="B354" s="28"/>
      <c r="C354" s="28"/>
      <c r="D354" s="28"/>
      <c r="E354" s="28"/>
      <c r="F354" s="48" t="s">
        <v>52</v>
      </c>
      <c r="G354" s="108" t="s">
        <v>54</v>
      </c>
      <c r="H354" s="132" t="s">
        <v>55</v>
      </c>
      <c r="I354" s="18" t="s">
        <v>78</v>
      </c>
      <c r="J354" s="18" t="s">
        <v>79</v>
      </c>
      <c r="K354" s="18" t="s">
        <v>80</v>
      </c>
      <c r="L354" s="28"/>
      <c r="M354" s="28"/>
      <c r="N354" s="28"/>
      <c r="O354" s="28"/>
      <c r="P354" s="28"/>
      <c r="Q354" s="28"/>
    </row>
    <row r="355" spans="1:11" ht="12.75">
      <c r="A355" s="47">
        <v>38579</v>
      </c>
      <c r="F355" s="48"/>
      <c r="G355" s="108"/>
      <c r="H355" s="131" t="e">
        <f t="shared" si="7"/>
        <v>#DIV/0!</v>
      </c>
      <c r="I355" s="18"/>
      <c r="J355" s="18"/>
      <c r="K355" s="60"/>
    </row>
    <row r="356" spans="1:12" ht="12.75">
      <c r="A356" s="47">
        <v>38580</v>
      </c>
      <c r="B356" s="8" t="s">
        <v>111</v>
      </c>
      <c r="F356" s="48">
        <v>10</v>
      </c>
      <c r="G356" s="108">
        <v>0.03819444444444444</v>
      </c>
      <c r="H356" s="131">
        <f t="shared" si="7"/>
        <v>0.003819444444444444</v>
      </c>
      <c r="I356" s="18">
        <v>144</v>
      </c>
      <c r="J356" s="18"/>
      <c r="K356" s="60">
        <v>69.5</v>
      </c>
      <c r="L356" s="8" t="s">
        <v>225</v>
      </c>
    </row>
    <row r="357" spans="1:12" ht="12.75">
      <c r="A357" s="47">
        <v>38581</v>
      </c>
      <c r="B357" s="8" t="s">
        <v>120</v>
      </c>
      <c r="F357" s="48">
        <v>5</v>
      </c>
      <c r="G357" s="108">
        <v>0.020844907407407406</v>
      </c>
      <c r="H357" s="131">
        <f t="shared" si="7"/>
        <v>0.004168981481481481</v>
      </c>
      <c r="I357" s="18">
        <v>135</v>
      </c>
      <c r="J357" s="18"/>
      <c r="K357" s="60"/>
      <c r="L357" s="8" t="s">
        <v>105</v>
      </c>
    </row>
    <row r="358" spans="1:12" ht="12.75">
      <c r="A358" s="47">
        <v>38582</v>
      </c>
      <c r="B358" s="8" t="s">
        <v>120</v>
      </c>
      <c r="F358" s="48">
        <v>5</v>
      </c>
      <c r="G358" s="108">
        <v>0.020833333333333332</v>
      </c>
      <c r="H358" s="131">
        <f t="shared" si="7"/>
        <v>0.004166666666666667</v>
      </c>
      <c r="I358" s="18">
        <v>137</v>
      </c>
      <c r="J358" s="18">
        <v>73</v>
      </c>
      <c r="K358" s="60">
        <v>69.5</v>
      </c>
      <c r="L358" s="8" t="s">
        <v>105</v>
      </c>
    </row>
    <row r="359" spans="1:12" ht="12.75">
      <c r="A359" s="47">
        <v>38583</v>
      </c>
      <c r="B359" s="8" t="s">
        <v>120</v>
      </c>
      <c r="F359" s="48">
        <v>5</v>
      </c>
      <c r="G359" s="108">
        <v>0.020833333333333332</v>
      </c>
      <c r="H359" s="131">
        <f t="shared" si="7"/>
        <v>0.004166666666666667</v>
      </c>
      <c r="I359" s="18">
        <v>130</v>
      </c>
      <c r="J359" s="18"/>
      <c r="K359" s="60">
        <v>68.5</v>
      </c>
      <c r="L359" s="8" t="s">
        <v>105</v>
      </c>
    </row>
    <row r="360" spans="1:11" ht="12.75">
      <c r="A360" s="47">
        <v>38584</v>
      </c>
      <c r="F360" s="48"/>
      <c r="G360" s="108"/>
      <c r="H360" s="131" t="e">
        <f t="shared" si="7"/>
        <v>#DIV/0!</v>
      </c>
      <c r="I360" s="18"/>
      <c r="J360" s="18"/>
      <c r="K360" s="60"/>
    </row>
    <row r="361" spans="1:12" ht="12.75">
      <c r="A361" s="47">
        <v>38585</v>
      </c>
      <c r="B361" s="8" t="s">
        <v>226</v>
      </c>
      <c r="F361" s="48">
        <v>10.269</v>
      </c>
      <c r="G361" s="108">
        <v>0.03487268518518519</v>
      </c>
      <c r="H361" s="131">
        <f t="shared" si="7"/>
        <v>0.003395918315822883</v>
      </c>
      <c r="I361" s="18">
        <v>166</v>
      </c>
      <c r="J361" s="18"/>
      <c r="K361" s="60">
        <v>69</v>
      </c>
      <c r="L361" s="8" t="s">
        <v>110</v>
      </c>
    </row>
    <row r="362" spans="1:17" ht="12.75">
      <c r="A362" s="35"/>
      <c r="B362" s="36"/>
      <c r="C362" s="36"/>
      <c r="D362" s="36"/>
      <c r="E362" s="36"/>
      <c r="F362" s="37"/>
      <c r="G362" s="111"/>
      <c r="H362" s="131"/>
      <c r="I362" s="38"/>
      <c r="J362" s="38"/>
      <c r="K362" s="38"/>
      <c r="L362" s="36"/>
      <c r="M362" s="36"/>
      <c r="N362" s="36"/>
      <c r="O362" s="36"/>
      <c r="P362" s="36"/>
      <c r="Q362" s="36"/>
    </row>
    <row r="363" spans="1:89" ht="12.75">
      <c r="A363" s="39" t="s">
        <v>33</v>
      </c>
      <c r="B363" s="40"/>
      <c r="C363" s="41"/>
      <c r="D363" s="41"/>
      <c r="E363" s="41"/>
      <c r="F363" s="42">
        <f>SUM(F365:F371)</f>
        <v>77.1</v>
      </c>
      <c r="G363" s="109">
        <f>SUM(G365:G371)</f>
        <v>0.32533564814814814</v>
      </c>
      <c r="H363" s="131">
        <f aca="true" t="shared" si="8" ref="H363:H426">G363/F363</f>
        <v>0.004219658212038238</v>
      </c>
      <c r="I363" s="43"/>
      <c r="J363" s="43"/>
      <c r="K363" s="44"/>
      <c r="L363" s="41"/>
      <c r="M363" s="41"/>
      <c r="N363" s="41"/>
      <c r="O363" s="41"/>
      <c r="P363" s="41"/>
      <c r="Q363" s="41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</row>
    <row r="364" spans="1:17" ht="12.75">
      <c r="A364" s="46"/>
      <c r="B364" s="28"/>
      <c r="C364" s="28"/>
      <c r="D364" s="28"/>
      <c r="E364" s="28"/>
      <c r="F364" s="48" t="s">
        <v>52</v>
      </c>
      <c r="G364" s="108" t="s">
        <v>54</v>
      </c>
      <c r="H364" s="132" t="s">
        <v>55</v>
      </c>
      <c r="I364" s="18" t="s">
        <v>78</v>
      </c>
      <c r="J364" s="18" t="s">
        <v>79</v>
      </c>
      <c r="K364" s="18" t="s">
        <v>80</v>
      </c>
      <c r="L364" s="28"/>
      <c r="M364" s="28"/>
      <c r="N364" s="28"/>
      <c r="O364" s="28"/>
      <c r="P364" s="28"/>
      <c r="Q364" s="28"/>
    </row>
    <row r="365" spans="1:11" ht="12.75">
      <c r="A365" s="47">
        <v>38586</v>
      </c>
      <c r="F365" s="48"/>
      <c r="G365" s="108"/>
      <c r="H365" s="131" t="e">
        <f t="shared" si="8"/>
        <v>#DIV/0!</v>
      </c>
      <c r="I365" s="18"/>
      <c r="J365" s="18"/>
      <c r="K365" s="60"/>
    </row>
    <row r="366" spans="1:12" ht="12.75">
      <c r="A366" s="47">
        <v>38587</v>
      </c>
      <c r="B366" s="8" t="s">
        <v>111</v>
      </c>
      <c r="F366" s="48">
        <v>10</v>
      </c>
      <c r="G366" s="108">
        <v>0.045173611111111116</v>
      </c>
      <c r="H366" s="131">
        <f t="shared" si="8"/>
        <v>0.004517361111111112</v>
      </c>
      <c r="I366" s="18">
        <v>134</v>
      </c>
      <c r="J366" s="18">
        <v>60</v>
      </c>
      <c r="K366" s="60">
        <v>69</v>
      </c>
      <c r="L366" s="8" t="s">
        <v>105</v>
      </c>
    </row>
    <row r="367" spans="1:12" ht="12.75">
      <c r="A367" s="47">
        <v>38588</v>
      </c>
      <c r="B367" s="8" t="s">
        <v>111</v>
      </c>
      <c r="F367" s="48">
        <v>10</v>
      </c>
      <c r="G367" s="108">
        <v>0.041666666666666664</v>
      </c>
      <c r="H367" s="131">
        <f t="shared" si="8"/>
        <v>0.004166666666666667</v>
      </c>
      <c r="I367" s="18">
        <v>129</v>
      </c>
      <c r="J367" s="18">
        <v>65</v>
      </c>
      <c r="K367" s="60">
        <v>69</v>
      </c>
      <c r="L367" s="8" t="s">
        <v>105</v>
      </c>
    </row>
    <row r="368" spans="1:12" ht="12.75">
      <c r="A368" s="47">
        <v>38589</v>
      </c>
      <c r="B368" s="8" t="s">
        <v>104</v>
      </c>
      <c r="F368" s="48">
        <v>12.1</v>
      </c>
      <c r="G368" s="108">
        <v>0.050995370370370365</v>
      </c>
      <c r="H368" s="131">
        <f t="shared" si="8"/>
        <v>0.004214493419038874</v>
      </c>
      <c r="I368" s="18">
        <v>141</v>
      </c>
      <c r="J368" s="18">
        <v>60</v>
      </c>
      <c r="K368" s="60">
        <v>69</v>
      </c>
      <c r="L368" s="8" t="s">
        <v>105</v>
      </c>
    </row>
    <row r="369" spans="1:12" ht="12.75">
      <c r="A369" s="47">
        <v>38590</v>
      </c>
      <c r="B369" s="8" t="s">
        <v>111</v>
      </c>
      <c r="F369" s="48">
        <v>10</v>
      </c>
      <c r="G369" s="108">
        <v>0.041666666666666664</v>
      </c>
      <c r="H369" s="131">
        <f>G369/F369</f>
        <v>0.004166666666666667</v>
      </c>
      <c r="I369" s="18">
        <v>131</v>
      </c>
      <c r="J369" s="18">
        <v>59</v>
      </c>
      <c r="K369" s="60">
        <v>69</v>
      </c>
      <c r="L369" s="8" t="s">
        <v>105</v>
      </c>
    </row>
    <row r="370" spans="1:11" ht="12.75">
      <c r="A370" s="47">
        <v>38591</v>
      </c>
      <c r="F370" s="48"/>
      <c r="G370" s="108"/>
      <c r="H370" s="131" t="e">
        <f t="shared" si="8"/>
        <v>#DIV/0!</v>
      </c>
      <c r="I370" s="18"/>
      <c r="J370" s="18"/>
      <c r="K370" s="60"/>
    </row>
    <row r="371" spans="1:12" ht="12.75">
      <c r="A371" s="47">
        <v>38592</v>
      </c>
      <c r="B371" s="8" t="s">
        <v>132</v>
      </c>
      <c r="F371" s="48">
        <v>35</v>
      </c>
      <c r="G371" s="108">
        <v>0.14583333333333334</v>
      </c>
      <c r="H371" s="131">
        <f>G371/F371</f>
        <v>0.004166666666666667</v>
      </c>
      <c r="I371" s="18">
        <v>134</v>
      </c>
      <c r="J371" s="18">
        <v>62</v>
      </c>
      <c r="K371" s="60">
        <v>69.5</v>
      </c>
      <c r="L371" s="8" t="s">
        <v>105</v>
      </c>
    </row>
    <row r="372" spans="1:17" ht="12.75">
      <c r="A372" s="35"/>
      <c r="B372" s="36"/>
      <c r="C372" s="36"/>
      <c r="D372" s="36"/>
      <c r="E372" s="36"/>
      <c r="F372" s="37"/>
      <c r="G372" s="111"/>
      <c r="H372" s="131"/>
      <c r="I372" s="38"/>
      <c r="J372" s="38"/>
      <c r="K372" s="38"/>
      <c r="L372" s="36"/>
      <c r="M372" s="36"/>
      <c r="N372" s="36"/>
      <c r="O372" s="36"/>
      <c r="P372" s="36"/>
      <c r="Q372" s="36"/>
    </row>
    <row r="373" spans="1:89" ht="12.75">
      <c r="A373" s="39" t="s">
        <v>34</v>
      </c>
      <c r="B373" s="40"/>
      <c r="C373" s="41"/>
      <c r="D373" s="41"/>
      <c r="E373" s="41"/>
      <c r="F373" s="42">
        <f>SUM(F375:F381)</f>
        <v>80</v>
      </c>
      <c r="G373" s="109">
        <f>SUM(G375:G381)</f>
        <v>0.34641203703703705</v>
      </c>
      <c r="H373" s="131">
        <f t="shared" si="8"/>
        <v>0.004330150462962963</v>
      </c>
      <c r="I373" s="43"/>
      <c r="J373" s="43"/>
      <c r="K373" s="44"/>
      <c r="L373" s="41"/>
      <c r="M373" s="41"/>
      <c r="N373" s="41"/>
      <c r="O373" s="41"/>
      <c r="P373" s="41"/>
      <c r="Q373" s="41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</row>
    <row r="374" spans="1:17" ht="12.75">
      <c r="A374" s="46"/>
      <c r="B374" s="28"/>
      <c r="C374" s="28"/>
      <c r="D374" s="28"/>
      <c r="E374" s="28"/>
      <c r="F374" s="48" t="s">
        <v>52</v>
      </c>
      <c r="G374" s="108" t="s">
        <v>54</v>
      </c>
      <c r="H374" s="132" t="s">
        <v>55</v>
      </c>
      <c r="I374" s="18" t="s">
        <v>78</v>
      </c>
      <c r="J374" s="18" t="s">
        <v>79</v>
      </c>
      <c r="K374" s="18" t="s">
        <v>80</v>
      </c>
      <c r="L374" s="28"/>
      <c r="M374" s="28"/>
      <c r="N374" s="28"/>
      <c r="O374" s="28"/>
      <c r="P374" s="28"/>
      <c r="Q374" s="28"/>
    </row>
    <row r="375" spans="1:11" ht="12.75">
      <c r="A375" s="47">
        <v>38593</v>
      </c>
      <c r="F375" s="48"/>
      <c r="G375" s="108"/>
      <c r="H375" s="131" t="e">
        <f t="shared" si="8"/>
        <v>#DIV/0!</v>
      </c>
      <c r="I375" s="18"/>
      <c r="J375" s="18"/>
      <c r="K375" s="60"/>
    </row>
    <row r="376" spans="1:12" ht="12.75">
      <c r="A376" s="47">
        <v>38594</v>
      </c>
      <c r="B376" s="8" t="s">
        <v>111</v>
      </c>
      <c r="F376" s="48">
        <v>10</v>
      </c>
      <c r="G376" s="108">
        <v>0.03871527777777778</v>
      </c>
      <c r="H376" s="131">
        <f>G376/F376</f>
        <v>0.003871527777777778</v>
      </c>
      <c r="I376" s="18"/>
      <c r="J376" s="18"/>
      <c r="K376" s="60">
        <v>69</v>
      </c>
      <c r="L376" s="8" t="s">
        <v>105</v>
      </c>
    </row>
    <row r="377" spans="1:12" ht="12.75">
      <c r="A377" s="47">
        <v>38595</v>
      </c>
      <c r="B377" s="8" t="s">
        <v>107</v>
      </c>
      <c r="F377" s="48">
        <v>15</v>
      </c>
      <c r="G377" s="108">
        <v>0.0625</v>
      </c>
      <c r="H377" s="131">
        <f>G377/F377</f>
        <v>0.004166666666666667</v>
      </c>
      <c r="I377" s="18">
        <v>138</v>
      </c>
      <c r="J377" s="18"/>
      <c r="K377" s="60">
        <v>68.5</v>
      </c>
      <c r="L377" s="8" t="s">
        <v>105</v>
      </c>
    </row>
    <row r="378" spans="1:12" ht="12.75">
      <c r="A378" s="47">
        <v>38596</v>
      </c>
      <c r="B378" s="8" t="s">
        <v>111</v>
      </c>
      <c r="F378" s="48">
        <v>10</v>
      </c>
      <c r="G378" s="108">
        <v>0.06251157407407408</v>
      </c>
      <c r="H378" s="131">
        <f t="shared" si="8"/>
        <v>0.006251157407407408</v>
      </c>
      <c r="I378" s="18">
        <v>166</v>
      </c>
      <c r="J378" s="18">
        <v>60</v>
      </c>
      <c r="K378" s="60">
        <v>68.5</v>
      </c>
      <c r="L378" s="8" t="s">
        <v>105</v>
      </c>
    </row>
    <row r="379" spans="1:12" ht="12.75">
      <c r="A379" s="47">
        <v>38597</v>
      </c>
      <c r="B379" s="8" t="s">
        <v>111</v>
      </c>
      <c r="F379" s="48">
        <v>10</v>
      </c>
      <c r="G379" s="108">
        <v>0.03684027777777778</v>
      </c>
      <c r="H379" s="131">
        <f t="shared" si="8"/>
        <v>0.003684027777777778</v>
      </c>
      <c r="I379" s="18">
        <v>150</v>
      </c>
      <c r="J379" s="18">
        <v>60</v>
      </c>
      <c r="K379" s="60">
        <v>69</v>
      </c>
      <c r="L379" s="8" t="s">
        <v>198</v>
      </c>
    </row>
    <row r="380" spans="1:11" ht="12.75">
      <c r="A380" s="47">
        <v>38598</v>
      </c>
      <c r="F380" s="48"/>
      <c r="G380" s="108"/>
      <c r="H380" s="131" t="e">
        <f t="shared" si="8"/>
        <v>#DIV/0!</v>
      </c>
      <c r="I380" s="18"/>
      <c r="J380" s="18"/>
      <c r="K380" s="60"/>
    </row>
    <row r="381" spans="1:12" ht="12.75">
      <c r="A381" s="47">
        <v>38599</v>
      </c>
      <c r="B381" s="8" t="s">
        <v>132</v>
      </c>
      <c r="F381" s="48">
        <v>35</v>
      </c>
      <c r="G381" s="108">
        <v>0.1458449074074074</v>
      </c>
      <c r="H381" s="131">
        <f t="shared" si="8"/>
        <v>0.004166997354497355</v>
      </c>
      <c r="I381" s="18">
        <v>128</v>
      </c>
      <c r="J381" s="18"/>
      <c r="K381" s="60">
        <v>69</v>
      </c>
      <c r="L381" s="8" t="s">
        <v>105</v>
      </c>
    </row>
    <row r="382" spans="1:17" ht="12.75">
      <c r="A382" s="35"/>
      <c r="B382" s="36"/>
      <c r="C382" s="36"/>
      <c r="D382" s="36"/>
      <c r="E382" s="36"/>
      <c r="F382" s="37"/>
      <c r="G382" s="111"/>
      <c r="H382" s="131"/>
      <c r="I382" s="38"/>
      <c r="J382" s="38"/>
      <c r="K382" s="38"/>
      <c r="L382" s="36"/>
      <c r="M382" s="36"/>
      <c r="N382" s="36"/>
      <c r="O382" s="36"/>
      <c r="P382" s="36"/>
      <c r="Q382" s="36"/>
    </row>
    <row r="383" spans="1:89" ht="12.75">
      <c r="A383" s="39" t="s">
        <v>35</v>
      </c>
      <c r="B383" s="40"/>
      <c r="C383" s="41"/>
      <c r="D383" s="41"/>
      <c r="E383" s="41"/>
      <c r="F383" s="42">
        <f>SUM(F385:F391)</f>
        <v>74.23</v>
      </c>
      <c r="G383" s="109">
        <f>SUM(G385:G391)</f>
        <v>0.30921296296296297</v>
      </c>
      <c r="H383" s="131">
        <f t="shared" si="8"/>
        <v>0.0041656063985310915</v>
      </c>
      <c r="I383" s="43"/>
      <c r="J383" s="43"/>
      <c r="K383" s="44"/>
      <c r="L383" s="41"/>
      <c r="M383" s="41"/>
      <c r="N383" s="41"/>
      <c r="O383" s="41"/>
      <c r="P383" s="41"/>
      <c r="Q383" s="41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</row>
    <row r="384" spans="1:17" ht="12.75">
      <c r="A384" s="46"/>
      <c r="B384" s="28"/>
      <c r="C384" s="28"/>
      <c r="D384" s="28"/>
      <c r="E384" s="28"/>
      <c r="F384" s="48" t="s">
        <v>52</v>
      </c>
      <c r="G384" s="108" t="s">
        <v>54</v>
      </c>
      <c r="H384" s="132" t="s">
        <v>55</v>
      </c>
      <c r="I384" s="18" t="s">
        <v>78</v>
      </c>
      <c r="J384" s="18" t="s">
        <v>79</v>
      </c>
      <c r="K384" s="18" t="s">
        <v>80</v>
      </c>
      <c r="L384" s="28"/>
      <c r="M384" s="28"/>
      <c r="N384" s="28"/>
      <c r="O384" s="28"/>
      <c r="P384" s="28"/>
      <c r="Q384" s="28"/>
    </row>
    <row r="385" spans="1:11" ht="12.75">
      <c r="A385" s="47">
        <v>38600</v>
      </c>
      <c r="F385" s="48"/>
      <c r="G385" s="108"/>
      <c r="H385" s="131" t="e">
        <f t="shared" si="8"/>
        <v>#DIV/0!</v>
      </c>
      <c r="I385" s="18"/>
      <c r="J385" s="18"/>
      <c r="K385" s="60"/>
    </row>
    <row r="386" spans="1:12" ht="12.75">
      <c r="A386" s="47">
        <v>38601</v>
      </c>
      <c r="B386" s="8" t="s">
        <v>111</v>
      </c>
      <c r="F386" s="48">
        <v>10</v>
      </c>
      <c r="G386" s="108">
        <v>0.04532407407407407</v>
      </c>
      <c r="H386" s="131">
        <f t="shared" si="8"/>
        <v>0.004532407407407407</v>
      </c>
      <c r="I386" s="18">
        <v>129</v>
      </c>
      <c r="J386" s="18">
        <v>62</v>
      </c>
      <c r="K386" s="60">
        <v>69</v>
      </c>
      <c r="L386" s="8" t="s">
        <v>105</v>
      </c>
    </row>
    <row r="387" spans="1:12" ht="12.75">
      <c r="A387" s="47">
        <v>38602</v>
      </c>
      <c r="B387" s="8" t="s">
        <v>111</v>
      </c>
      <c r="F387" s="48">
        <v>10</v>
      </c>
      <c r="G387" s="108">
        <v>0.03841435185185185</v>
      </c>
      <c r="H387" s="131">
        <f t="shared" si="8"/>
        <v>0.003841435185185185</v>
      </c>
      <c r="I387" s="18">
        <v>153</v>
      </c>
      <c r="J387" s="18"/>
      <c r="K387" s="60">
        <v>68.5</v>
      </c>
      <c r="L387" s="8" t="s">
        <v>200</v>
      </c>
    </row>
    <row r="388" spans="1:12" ht="12.75">
      <c r="A388" s="47">
        <v>38603</v>
      </c>
      <c r="B388" s="8" t="s">
        <v>111</v>
      </c>
      <c r="F388" s="48">
        <v>10</v>
      </c>
      <c r="G388" s="108">
        <v>0.041666666666666664</v>
      </c>
      <c r="H388" s="131">
        <f t="shared" si="8"/>
        <v>0.004166666666666667</v>
      </c>
      <c r="I388" s="18">
        <v>132</v>
      </c>
      <c r="J388" s="18"/>
      <c r="K388" s="60">
        <v>68.5</v>
      </c>
      <c r="L388" s="8" t="s">
        <v>105</v>
      </c>
    </row>
    <row r="389" spans="1:11" ht="12.75">
      <c r="A389" s="47">
        <v>38604</v>
      </c>
      <c r="F389" s="48"/>
      <c r="G389" s="108"/>
      <c r="H389" s="131" t="e">
        <f t="shared" si="8"/>
        <v>#DIV/0!</v>
      </c>
      <c r="I389" s="18"/>
      <c r="J389" s="18"/>
      <c r="K389" s="60"/>
    </row>
    <row r="390" spans="1:12" ht="12.75">
      <c r="A390" s="47">
        <v>38605</v>
      </c>
      <c r="B390" s="8" t="s">
        <v>102</v>
      </c>
      <c r="F390" s="48">
        <v>4.23</v>
      </c>
      <c r="G390" s="108">
        <v>0.017141203703703704</v>
      </c>
      <c r="H390" s="131">
        <f>G390/F390</f>
        <v>0.004052294019788109</v>
      </c>
      <c r="I390" s="18">
        <v>129</v>
      </c>
      <c r="J390" s="18"/>
      <c r="K390" s="60">
        <v>68.5</v>
      </c>
      <c r="L390" s="8" t="s">
        <v>105</v>
      </c>
    </row>
    <row r="391" spans="1:12" ht="12.75">
      <c r="A391" s="47">
        <v>38606</v>
      </c>
      <c r="B391" s="8" t="s">
        <v>227</v>
      </c>
      <c r="F391" s="48">
        <v>40</v>
      </c>
      <c r="G391" s="108">
        <v>0.16666666666666666</v>
      </c>
      <c r="H391" s="131">
        <f t="shared" si="8"/>
        <v>0.004166666666666667</v>
      </c>
      <c r="I391" s="18">
        <v>131</v>
      </c>
      <c r="J391" s="18">
        <v>58</v>
      </c>
      <c r="K391" s="60">
        <v>68</v>
      </c>
      <c r="L391" s="8" t="s">
        <v>105</v>
      </c>
    </row>
    <row r="392" spans="1:17" ht="12.75">
      <c r="A392" s="35"/>
      <c r="B392" s="36"/>
      <c r="C392" s="36"/>
      <c r="D392" s="36"/>
      <c r="E392" s="36"/>
      <c r="F392" s="37"/>
      <c r="G392" s="111"/>
      <c r="H392" s="131"/>
      <c r="I392" s="38"/>
      <c r="J392" s="38"/>
      <c r="K392" s="38"/>
      <c r="L392" s="36"/>
      <c r="M392" s="36"/>
      <c r="N392" s="36"/>
      <c r="O392" s="36"/>
      <c r="P392" s="36"/>
      <c r="Q392" s="36"/>
    </row>
    <row r="393" spans="1:89" ht="12.75">
      <c r="A393" s="39" t="s">
        <v>36</v>
      </c>
      <c r="B393" s="40"/>
      <c r="C393" s="41"/>
      <c r="D393" s="41"/>
      <c r="E393" s="41"/>
      <c r="F393" s="42">
        <f>SUM(F395:F401)</f>
        <v>69.56</v>
      </c>
      <c r="G393" s="109">
        <f>SUM(G395:G401)</f>
        <v>0.27666666666666667</v>
      </c>
      <c r="H393" s="131">
        <f t="shared" si="8"/>
        <v>0.003977381636956105</v>
      </c>
      <c r="I393" s="43"/>
      <c r="J393" s="43"/>
      <c r="K393" s="44"/>
      <c r="L393" s="41"/>
      <c r="M393" s="41"/>
      <c r="N393" s="41"/>
      <c r="O393" s="41"/>
      <c r="P393" s="41"/>
      <c r="Q393" s="41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</row>
    <row r="394" spans="1:17" ht="12.75">
      <c r="A394" s="46"/>
      <c r="B394" s="28"/>
      <c r="C394" s="28"/>
      <c r="D394" s="28"/>
      <c r="E394" s="28"/>
      <c r="F394" s="48" t="s">
        <v>52</v>
      </c>
      <c r="G394" s="108" t="s">
        <v>54</v>
      </c>
      <c r="H394" s="132" t="s">
        <v>55</v>
      </c>
      <c r="I394" s="18" t="s">
        <v>78</v>
      </c>
      <c r="J394" s="18" t="s">
        <v>79</v>
      </c>
      <c r="K394" s="18" t="s">
        <v>80</v>
      </c>
      <c r="L394" s="28"/>
      <c r="M394" s="28"/>
      <c r="N394" s="28"/>
      <c r="O394" s="28"/>
      <c r="P394" s="28"/>
      <c r="Q394" s="28"/>
    </row>
    <row r="395" spans="1:11" ht="12.75">
      <c r="A395" s="47">
        <v>38607</v>
      </c>
      <c r="F395" s="48"/>
      <c r="G395" s="108"/>
      <c r="H395" s="131" t="e">
        <f t="shared" si="8"/>
        <v>#DIV/0!</v>
      </c>
      <c r="I395" s="18"/>
      <c r="J395" s="18"/>
      <c r="K395" s="60"/>
    </row>
    <row r="396" spans="1:12" ht="12.75">
      <c r="A396" s="47">
        <v>38608</v>
      </c>
      <c r="B396" s="8" t="s">
        <v>112</v>
      </c>
      <c r="F396" s="48">
        <v>11.1</v>
      </c>
      <c r="G396" s="108">
        <v>0.04760416666666667</v>
      </c>
      <c r="H396" s="131">
        <f t="shared" si="8"/>
        <v>0.004288663663663664</v>
      </c>
      <c r="I396" s="18">
        <v>130</v>
      </c>
      <c r="J396" s="18">
        <v>64</v>
      </c>
      <c r="K396" s="60">
        <v>69</v>
      </c>
      <c r="L396" s="8" t="s">
        <v>105</v>
      </c>
    </row>
    <row r="397" spans="1:12" ht="12.75">
      <c r="A397" s="47">
        <v>38609</v>
      </c>
      <c r="B397" s="8" t="s">
        <v>102</v>
      </c>
      <c r="F397" s="48">
        <v>4.23</v>
      </c>
      <c r="G397" s="108">
        <v>0.017604166666666667</v>
      </c>
      <c r="H397" s="131">
        <f>G397/F397</f>
        <v>0.004161741528762805</v>
      </c>
      <c r="I397" s="18">
        <v>127</v>
      </c>
      <c r="J397" s="18">
        <v>65</v>
      </c>
      <c r="K397" s="60">
        <v>68.5</v>
      </c>
      <c r="L397" s="8" t="s">
        <v>105</v>
      </c>
    </row>
    <row r="398" spans="1:11" ht="12.75">
      <c r="A398" s="47">
        <v>38610</v>
      </c>
      <c r="F398" s="48"/>
      <c r="G398" s="108"/>
      <c r="H398" s="131" t="e">
        <f t="shared" si="8"/>
        <v>#DIV/0!</v>
      </c>
      <c r="I398" s="18"/>
      <c r="J398" s="18"/>
      <c r="K398" s="60"/>
    </row>
    <row r="399" spans="1:12" ht="12.75">
      <c r="A399" s="47">
        <v>38611</v>
      </c>
      <c r="B399" s="8" t="s">
        <v>111</v>
      </c>
      <c r="F399" s="48">
        <v>10</v>
      </c>
      <c r="G399" s="108">
        <v>0.041666666666666664</v>
      </c>
      <c r="H399" s="131">
        <f>G399/F399</f>
        <v>0.004166666666666667</v>
      </c>
      <c r="I399" s="18">
        <v>135</v>
      </c>
      <c r="J399" s="18"/>
      <c r="K399" s="60"/>
      <c r="L399" s="8" t="s">
        <v>105</v>
      </c>
    </row>
    <row r="400" spans="1:12" ht="12.75">
      <c r="A400" s="47">
        <v>38612</v>
      </c>
      <c r="B400" s="8" t="s">
        <v>102</v>
      </c>
      <c r="F400" s="48">
        <v>4.23</v>
      </c>
      <c r="G400" s="108">
        <v>0.01659722222222222</v>
      </c>
      <c r="H400" s="131">
        <f>G400/F400</f>
        <v>0.0039236931967428414</v>
      </c>
      <c r="I400" s="18">
        <v>141</v>
      </c>
      <c r="J400" s="18"/>
      <c r="K400" s="60"/>
      <c r="L400" s="8" t="s">
        <v>105</v>
      </c>
    </row>
    <row r="401" spans="1:12" ht="12.75">
      <c r="A401" s="47">
        <v>38613</v>
      </c>
      <c r="B401" s="8" t="s">
        <v>227</v>
      </c>
      <c r="F401" s="48">
        <v>40</v>
      </c>
      <c r="G401" s="108">
        <v>0.15319444444444444</v>
      </c>
      <c r="H401" s="131">
        <f>G401/F401</f>
        <v>0.003829861111111111</v>
      </c>
      <c r="I401" s="18">
        <v>141</v>
      </c>
      <c r="J401" s="18">
        <v>55</v>
      </c>
      <c r="K401" s="60">
        <v>68</v>
      </c>
      <c r="L401" s="8" t="s">
        <v>228</v>
      </c>
    </row>
    <row r="402" spans="1:17" ht="12.75">
      <c r="A402" s="50"/>
      <c r="B402" s="36"/>
      <c r="C402" s="36"/>
      <c r="D402" s="36"/>
      <c r="E402" s="36"/>
      <c r="F402" s="37"/>
      <c r="G402" s="111"/>
      <c r="H402" s="131"/>
      <c r="I402" s="38"/>
      <c r="J402" s="38"/>
      <c r="K402" s="38"/>
      <c r="L402" s="36"/>
      <c r="M402" s="36"/>
      <c r="N402" s="36"/>
      <c r="O402" s="36"/>
      <c r="P402" s="36"/>
      <c r="Q402" s="36"/>
    </row>
    <row r="403" spans="1:89" ht="12.75">
      <c r="A403" s="39" t="s">
        <v>37</v>
      </c>
      <c r="B403" s="40"/>
      <c r="C403" s="41"/>
      <c r="D403" s="41"/>
      <c r="E403" s="41"/>
      <c r="F403" s="42">
        <f>SUM(F405:F411)</f>
        <v>58.81</v>
      </c>
      <c r="G403" s="109">
        <f>SUM(G405:G411)</f>
        <v>0.23959490740740738</v>
      </c>
      <c r="H403" s="131">
        <f t="shared" si="8"/>
        <v>0.004074050457531157</v>
      </c>
      <c r="I403" s="43"/>
      <c r="J403" s="43"/>
      <c r="K403" s="44"/>
      <c r="L403" s="41"/>
      <c r="M403" s="41"/>
      <c r="N403" s="41"/>
      <c r="O403" s="41"/>
      <c r="P403" s="41"/>
      <c r="Q403" s="41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</row>
    <row r="404" spans="1:17" ht="12.75">
      <c r="A404" s="46"/>
      <c r="B404" s="28"/>
      <c r="C404" s="28"/>
      <c r="D404" s="28"/>
      <c r="E404" s="28"/>
      <c r="F404" s="48" t="s">
        <v>52</v>
      </c>
      <c r="G404" s="108" t="s">
        <v>54</v>
      </c>
      <c r="H404" s="132" t="s">
        <v>55</v>
      </c>
      <c r="I404" s="18" t="s">
        <v>78</v>
      </c>
      <c r="J404" s="18" t="s">
        <v>79</v>
      </c>
      <c r="K404" s="18" t="s">
        <v>80</v>
      </c>
      <c r="L404" s="28"/>
      <c r="M404" s="28"/>
      <c r="N404" s="28"/>
      <c r="O404" s="28"/>
      <c r="P404" s="28"/>
      <c r="Q404" s="28"/>
    </row>
    <row r="405" spans="1:11" ht="12.75">
      <c r="A405" s="47">
        <v>38614</v>
      </c>
      <c r="F405" s="48"/>
      <c r="G405" s="108"/>
      <c r="H405" s="131" t="e">
        <f t="shared" si="8"/>
        <v>#DIV/0!</v>
      </c>
      <c r="I405" s="18"/>
      <c r="J405" s="18"/>
      <c r="K405" s="60"/>
    </row>
    <row r="406" spans="1:12" ht="12.75">
      <c r="A406" s="47">
        <v>38615</v>
      </c>
      <c r="B406" s="8" t="s">
        <v>102</v>
      </c>
      <c r="F406" s="48">
        <v>4.23</v>
      </c>
      <c r="G406" s="108">
        <v>0.018657407407407407</v>
      </c>
      <c r="H406" s="131">
        <f>G406/F406</f>
        <v>0.004410734611680238</v>
      </c>
      <c r="I406" s="18">
        <v>132</v>
      </c>
      <c r="J406" s="18">
        <v>65</v>
      </c>
      <c r="K406" s="60">
        <v>68.5</v>
      </c>
      <c r="L406" s="8" t="s">
        <v>105</v>
      </c>
    </row>
    <row r="407" spans="1:12" ht="12.75">
      <c r="A407" s="47">
        <v>38616</v>
      </c>
      <c r="B407" s="8" t="s">
        <v>111</v>
      </c>
      <c r="F407" s="48">
        <v>10</v>
      </c>
      <c r="G407" s="108">
        <v>0.041678240740740745</v>
      </c>
      <c r="H407" s="131">
        <f>G407/F407</f>
        <v>0.004167824074074075</v>
      </c>
      <c r="I407" s="18">
        <v>137</v>
      </c>
      <c r="J407" s="18">
        <v>75</v>
      </c>
      <c r="K407" s="60"/>
      <c r="L407" s="8" t="s">
        <v>105</v>
      </c>
    </row>
    <row r="408" spans="1:11" ht="12.75">
      <c r="A408" s="47">
        <v>38617</v>
      </c>
      <c r="F408" s="48"/>
      <c r="G408" s="108"/>
      <c r="H408" s="131" t="e">
        <f t="shared" si="8"/>
        <v>#DIV/0!</v>
      </c>
      <c r="I408" s="18"/>
      <c r="J408" s="18"/>
      <c r="K408" s="60"/>
    </row>
    <row r="409" spans="1:12" ht="12.75">
      <c r="A409" s="47">
        <v>38618</v>
      </c>
      <c r="B409" s="8" t="s">
        <v>229</v>
      </c>
      <c r="F409" s="48">
        <v>17.29</v>
      </c>
      <c r="G409" s="108">
        <v>0.06918981481481482</v>
      </c>
      <c r="H409" s="131">
        <f>G409/F409</f>
        <v>0.004001724396461239</v>
      </c>
      <c r="I409" s="18">
        <v>140</v>
      </c>
      <c r="J409" s="18"/>
      <c r="K409" s="60"/>
      <c r="L409" s="8" t="s">
        <v>230</v>
      </c>
    </row>
    <row r="410" spans="1:12" ht="12.75">
      <c r="A410" s="47">
        <v>38619</v>
      </c>
      <c r="B410" s="8" t="s">
        <v>229</v>
      </c>
      <c r="F410" s="48">
        <v>17.29</v>
      </c>
      <c r="G410" s="108">
        <v>0.06840277777777777</v>
      </c>
      <c r="H410" s="131">
        <f>G410/F410</f>
        <v>0.003956204614099351</v>
      </c>
      <c r="I410" s="18">
        <v>142</v>
      </c>
      <c r="J410" s="18">
        <v>61</v>
      </c>
      <c r="K410" s="60">
        <v>68.5</v>
      </c>
      <c r="L410" s="8" t="s">
        <v>105</v>
      </c>
    </row>
    <row r="411" spans="1:12" ht="12.75">
      <c r="A411" s="47">
        <v>38620</v>
      </c>
      <c r="B411" s="8" t="s">
        <v>111</v>
      </c>
      <c r="F411" s="48">
        <v>10</v>
      </c>
      <c r="G411" s="108">
        <v>0.041666666666666664</v>
      </c>
      <c r="H411" s="131">
        <f t="shared" si="8"/>
        <v>0.004166666666666667</v>
      </c>
      <c r="I411" s="18">
        <v>129</v>
      </c>
      <c r="J411" s="18">
        <v>54</v>
      </c>
      <c r="K411" s="60">
        <v>68.5</v>
      </c>
      <c r="L411" s="8" t="s">
        <v>105</v>
      </c>
    </row>
    <row r="412" spans="1:17" ht="12.75">
      <c r="A412" s="35"/>
      <c r="B412" s="36"/>
      <c r="C412" s="36"/>
      <c r="D412" s="36"/>
      <c r="E412" s="36"/>
      <c r="F412" s="37"/>
      <c r="G412" s="111"/>
      <c r="H412" s="131"/>
      <c r="I412" s="38"/>
      <c r="J412" s="38"/>
      <c r="K412" s="38"/>
      <c r="L412" s="36"/>
      <c r="M412" s="36"/>
      <c r="N412" s="36"/>
      <c r="O412" s="36"/>
      <c r="P412" s="36"/>
      <c r="Q412" s="36"/>
    </row>
    <row r="413" spans="1:89" ht="12.75">
      <c r="A413" s="39" t="s">
        <v>38</v>
      </c>
      <c r="B413" s="40"/>
      <c r="C413" s="41"/>
      <c r="D413" s="41"/>
      <c r="E413" s="41"/>
      <c r="F413" s="42">
        <f>SUM(F415:F421)</f>
        <v>70.28</v>
      </c>
      <c r="G413" s="109">
        <f>SUM(G415:G421)</f>
        <v>0.3069328703703703</v>
      </c>
      <c r="H413" s="131">
        <f t="shared" si="8"/>
        <v>0.004367286146419611</v>
      </c>
      <c r="I413" s="43"/>
      <c r="J413" s="43"/>
      <c r="K413" s="44"/>
      <c r="L413" s="41"/>
      <c r="M413" s="41"/>
      <c r="N413" s="41"/>
      <c r="O413" s="41"/>
      <c r="P413" s="41"/>
      <c r="Q413" s="41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</row>
    <row r="414" spans="1:17" ht="12.75">
      <c r="A414" s="46"/>
      <c r="B414" s="28"/>
      <c r="C414" s="28"/>
      <c r="D414" s="28"/>
      <c r="E414" s="28"/>
      <c r="F414" s="48" t="s">
        <v>52</v>
      </c>
      <c r="G414" s="108" t="s">
        <v>54</v>
      </c>
      <c r="H414" s="132" t="s">
        <v>55</v>
      </c>
      <c r="I414" s="18" t="s">
        <v>78</v>
      </c>
      <c r="J414" s="18" t="s">
        <v>79</v>
      </c>
      <c r="K414" s="18" t="s">
        <v>80</v>
      </c>
      <c r="L414" s="28"/>
      <c r="M414" s="28"/>
      <c r="N414" s="28"/>
      <c r="O414" s="28"/>
      <c r="P414" s="28"/>
      <c r="Q414" s="28"/>
    </row>
    <row r="415" spans="1:12" ht="12.75">
      <c r="A415" s="47">
        <v>38621</v>
      </c>
      <c r="B415" s="8" t="s">
        <v>231</v>
      </c>
      <c r="F415" s="48">
        <v>5.41</v>
      </c>
      <c r="G415" s="108">
        <v>0.02449074074074074</v>
      </c>
      <c r="H415" s="131">
        <f t="shared" si="8"/>
        <v>0.004526939138769083</v>
      </c>
      <c r="I415" s="18">
        <v>135</v>
      </c>
      <c r="J415" s="18">
        <v>59</v>
      </c>
      <c r="K415" s="60"/>
      <c r="L415" s="8" t="s">
        <v>232</v>
      </c>
    </row>
    <row r="416" spans="1:12" ht="12.75">
      <c r="A416" s="47">
        <v>38622</v>
      </c>
      <c r="B416" s="8" t="s">
        <v>231</v>
      </c>
      <c r="F416" s="48">
        <v>5.41</v>
      </c>
      <c r="G416" s="108">
        <v>0.02369212962962963</v>
      </c>
      <c r="H416" s="131">
        <f t="shared" si="8"/>
        <v>0.004379321558157048</v>
      </c>
      <c r="I416" s="18">
        <v>137</v>
      </c>
      <c r="J416" s="18">
        <v>61</v>
      </c>
      <c r="K416" s="60">
        <v>68.5</v>
      </c>
      <c r="L416" s="8" t="s">
        <v>105</v>
      </c>
    </row>
    <row r="417" spans="1:12" ht="12.75">
      <c r="A417" s="47">
        <v>38623</v>
      </c>
      <c r="B417" s="8" t="s">
        <v>102</v>
      </c>
      <c r="F417" s="48">
        <v>4.23</v>
      </c>
      <c r="G417" s="108">
        <v>0.017708333333333333</v>
      </c>
      <c r="H417" s="131">
        <f>G417/F417</f>
        <v>0.004186367218282111</v>
      </c>
      <c r="I417" s="18">
        <v>140</v>
      </c>
      <c r="J417" s="18"/>
      <c r="K417" s="60"/>
      <c r="L417" s="8" t="s">
        <v>105</v>
      </c>
    </row>
    <row r="418" spans="1:11" ht="12.75">
      <c r="A418" s="47">
        <v>38624</v>
      </c>
      <c r="F418" s="48"/>
      <c r="G418" s="108"/>
      <c r="H418" s="131" t="e">
        <f t="shared" si="8"/>
        <v>#DIV/0!</v>
      </c>
      <c r="I418" s="18"/>
      <c r="J418" s="18"/>
      <c r="K418" s="60"/>
    </row>
    <row r="419" spans="1:12" ht="12.75">
      <c r="A419" s="47">
        <v>38625</v>
      </c>
      <c r="B419" s="8" t="s">
        <v>102</v>
      </c>
      <c r="F419" s="48">
        <v>4.23</v>
      </c>
      <c r="G419" s="108">
        <v>0.018587962962962962</v>
      </c>
      <c r="H419" s="131">
        <f>G419/F419</f>
        <v>0.004394317485334033</v>
      </c>
      <c r="I419" s="18">
        <v>145</v>
      </c>
      <c r="J419" s="18">
        <v>51</v>
      </c>
      <c r="K419" s="60">
        <v>68.7</v>
      </c>
      <c r="L419" s="8" t="s">
        <v>105</v>
      </c>
    </row>
    <row r="420" spans="1:11" ht="12.75">
      <c r="A420" s="47">
        <v>38626</v>
      </c>
      <c r="F420" s="48"/>
      <c r="G420" s="108"/>
      <c r="H420" s="131" t="e">
        <f t="shared" si="8"/>
        <v>#DIV/0!</v>
      </c>
      <c r="I420" s="18"/>
      <c r="J420" s="18"/>
      <c r="K420" s="60"/>
    </row>
    <row r="421" spans="1:12" ht="12.75">
      <c r="A421" s="47">
        <v>38627</v>
      </c>
      <c r="B421" s="8" t="s">
        <v>233</v>
      </c>
      <c r="F421" s="48">
        <v>51</v>
      </c>
      <c r="G421" s="108">
        <v>0.22245370370370368</v>
      </c>
      <c r="H421" s="131">
        <f t="shared" si="8"/>
        <v>0.0043618373275236015</v>
      </c>
      <c r="I421" s="18">
        <v>147</v>
      </c>
      <c r="J421" s="18">
        <v>70</v>
      </c>
      <c r="K421" s="60">
        <v>69</v>
      </c>
      <c r="L421" s="8" t="s">
        <v>110</v>
      </c>
    </row>
    <row r="422" spans="1:17" ht="12.75">
      <c r="A422" s="35"/>
      <c r="B422" s="36"/>
      <c r="C422" s="36"/>
      <c r="D422" s="36"/>
      <c r="E422" s="36"/>
      <c r="F422" s="37"/>
      <c r="G422" s="111"/>
      <c r="H422" s="131"/>
      <c r="I422" s="38"/>
      <c r="J422" s="38"/>
      <c r="K422" s="38"/>
      <c r="L422" s="36"/>
      <c r="M422" s="36"/>
      <c r="N422" s="36"/>
      <c r="O422" s="36"/>
      <c r="P422" s="36"/>
      <c r="Q422" s="36"/>
    </row>
    <row r="423" spans="1:89" ht="12.75">
      <c r="A423" s="39" t="s">
        <v>39</v>
      </c>
      <c r="B423" s="40"/>
      <c r="C423" s="41"/>
      <c r="D423" s="41"/>
      <c r="E423" s="41"/>
      <c r="F423" s="42">
        <f>SUM(F425:F431)</f>
        <v>52.197500000000005</v>
      </c>
      <c r="G423" s="109">
        <f>SUM(G425:G431)</f>
        <v>0.2106134259259259</v>
      </c>
      <c r="H423" s="131">
        <f t="shared" si="8"/>
        <v>0.004034933204194183</v>
      </c>
      <c r="I423" s="43"/>
      <c r="J423" s="43"/>
      <c r="K423" s="44"/>
      <c r="L423" s="41"/>
      <c r="M423" s="41"/>
      <c r="N423" s="41"/>
      <c r="O423" s="41"/>
      <c r="P423" s="41"/>
      <c r="Q423" s="41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</row>
    <row r="424" spans="1:17" ht="12.75">
      <c r="A424" s="46"/>
      <c r="B424" s="28"/>
      <c r="C424" s="28"/>
      <c r="D424" s="28"/>
      <c r="E424" s="28"/>
      <c r="F424" s="48" t="s">
        <v>52</v>
      </c>
      <c r="G424" s="108" t="s">
        <v>54</v>
      </c>
      <c r="H424" s="132" t="s">
        <v>55</v>
      </c>
      <c r="I424" s="18" t="s">
        <v>78</v>
      </c>
      <c r="J424" s="18" t="s">
        <v>79</v>
      </c>
      <c r="K424" s="18" t="s">
        <v>80</v>
      </c>
      <c r="L424" s="28"/>
      <c r="M424" s="28"/>
      <c r="N424" s="28"/>
      <c r="O424" s="28"/>
      <c r="P424" s="28"/>
      <c r="Q424" s="28"/>
    </row>
    <row r="425" spans="1:11" ht="12.75">
      <c r="A425" s="47">
        <v>38628</v>
      </c>
      <c r="F425" s="48"/>
      <c r="G425" s="108"/>
      <c r="H425" s="131" t="e">
        <f t="shared" si="8"/>
        <v>#DIV/0!</v>
      </c>
      <c r="I425" s="18"/>
      <c r="J425" s="18"/>
      <c r="K425" s="60"/>
    </row>
    <row r="426" spans="1:11" ht="12.75">
      <c r="A426" s="47">
        <v>38629</v>
      </c>
      <c r="F426" s="48"/>
      <c r="G426" s="108"/>
      <c r="H426" s="131" t="e">
        <f t="shared" si="8"/>
        <v>#DIV/0!</v>
      </c>
      <c r="I426" s="18"/>
      <c r="J426" s="18"/>
      <c r="K426" s="60"/>
    </row>
    <row r="427" spans="1:11" ht="12.75">
      <c r="A427" s="47">
        <v>38630</v>
      </c>
      <c r="F427" s="48"/>
      <c r="G427" s="108"/>
      <c r="H427" s="131" t="e">
        <f aca="true" t="shared" si="9" ref="H427:H490">G427/F427</f>
        <v>#DIV/0!</v>
      </c>
      <c r="I427" s="18"/>
      <c r="J427" s="18"/>
      <c r="K427" s="60"/>
    </row>
    <row r="428" spans="1:12" ht="12.75">
      <c r="A428" s="47">
        <v>38631</v>
      </c>
      <c r="B428" s="8" t="s">
        <v>111</v>
      </c>
      <c r="F428" s="48">
        <v>10</v>
      </c>
      <c r="G428" s="108">
        <v>0.041666666666666664</v>
      </c>
      <c r="H428" s="131">
        <f>G428/F428</f>
        <v>0.004166666666666667</v>
      </c>
      <c r="I428" s="18">
        <v>132</v>
      </c>
      <c r="J428" s="18">
        <v>62</v>
      </c>
      <c r="K428" s="60">
        <v>67.5</v>
      </c>
      <c r="L428" s="8" t="s">
        <v>242</v>
      </c>
    </row>
    <row r="429" spans="1:12" ht="12.75">
      <c r="A429" s="47">
        <v>38632</v>
      </c>
      <c r="B429" s="8" t="s">
        <v>111</v>
      </c>
      <c r="F429" s="48">
        <v>10</v>
      </c>
      <c r="G429" s="108">
        <v>0.041678240740740745</v>
      </c>
      <c r="H429" s="131">
        <f t="shared" si="9"/>
        <v>0.004167824074074075</v>
      </c>
      <c r="I429" s="18">
        <v>137</v>
      </c>
      <c r="J429" s="18">
        <v>58</v>
      </c>
      <c r="K429" s="60">
        <v>68</v>
      </c>
      <c r="L429" s="8" t="s">
        <v>242</v>
      </c>
    </row>
    <row r="430" spans="1:12" ht="12.75">
      <c r="A430" s="47">
        <v>38633</v>
      </c>
      <c r="B430" s="8" t="s">
        <v>112</v>
      </c>
      <c r="F430" s="48">
        <v>11.1</v>
      </c>
      <c r="G430" s="108">
        <v>0.0396875</v>
      </c>
      <c r="H430" s="131">
        <f t="shared" si="9"/>
        <v>0.003575450450450451</v>
      </c>
      <c r="I430" s="18">
        <v>154</v>
      </c>
      <c r="J430" s="18">
        <v>61</v>
      </c>
      <c r="K430" s="60">
        <v>68</v>
      </c>
      <c r="L430" s="8" t="s">
        <v>234</v>
      </c>
    </row>
    <row r="431" spans="1:12" ht="12.75">
      <c r="A431" s="47">
        <v>38634</v>
      </c>
      <c r="B431" s="8" t="s">
        <v>192</v>
      </c>
      <c r="F431" s="48">
        <v>21.0975</v>
      </c>
      <c r="G431" s="108">
        <v>0.08758101851851852</v>
      </c>
      <c r="H431" s="131">
        <f>G431/F431</f>
        <v>0.004151251025880721</v>
      </c>
      <c r="I431" s="18">
        <v>136</v>
      </c>
      <c r="J431" s="18">
        <v>61</v>
      </c>
      <c r="K431" s="60">
        <v>69</v>
      </c>
      <c r="L431" s="8" t="s">
        <v>242</v>
      </c>
    </row>
    <row r="432" spans="1:17" ht="12.75">
      <c r="A432" s="50"/>
      <c r="B432" s="36"/>
      <c r="C432" s="36"/>
      <c r="D432" s="36"/>
      <c r="E432" s="36"/>
      <c r="F432" s="37"/>
      <c r="G432" s="111"/>
      <c r="H432" s="131"/>
      <c r="I432" s="38"/>
      <c r="J432" s="38"/>
      <c r="K432" s="38"/>
      <c r="L432" s="36"/>
      <c r="M432" s="36"/>
      <c r="N432" s="36"/>
      <c r="O432" s="36"/>
      <c r="P432" s="36"/>
      <c r="Q432" s="36"/>
    </row>
    <row r="433" spans="1:89" ht="12.75">
      <c r="A433" s="39" t="s">
        <v>40</v>
      </c>
      <c r="B433" s="40"/>
      <c r="C433" s="41"/>
      <c r="D433" s="41"/>
      <c r="E433" s="41"/>
      <c r="F433" s="42">
        <f>SUM(F435:F441)</f>
        <v>68.41749999999999</v>
      </c>
      <c r="G433" s="109">
        <f>SUM(G435:G441)</f>
        <v>0.2681134259259259</v>
      </c>
      <c r="H433" s="131">
        <f t="shared" si="9"/>
        <v>0.003918784315795315</v>
      </c>
      <c r="I433" s="43"/>
      <c r="J433" s="43"/>
      <c r="K433" s="44"/>
      <c r="L433" s="41"/>
      <c r="M433" s="41"/>
      <c r="N433" s="41"/>
      <c r="O433" s="41"/>
      <c r="P433" s="41"/>
      <c r="Q433" s="41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</row>
    <row r="434" spans="1:17" ht="12.75">
      <c r="A434" s="46"/>
      <c r="B434" s="28"/>
      <c r="C434" s="28"/>
      <c r="D434" s="28"/>
      <c r="E434" s="28"/>
      <c r="F434" s="48" t="s">
        <v>52</v>
      </c>
      <c r="G434" s="108" t="s">
        <v>54</v>
      </c>
      <c r="H434" s="132" t="s">
        <v>55</v>
      </c>
      <c r="I434" s="18" t="s">
        <v>78</v>
      </c>
      <c r="J434" s="18" t="s">
        <v>79</v>
      </c>
      <c r="K434" s="18" t="s">
        <v>80</v>
      </c>
      <c r="L434" s="28"/>
      <c r="M434" s="28"/>
      <c r="N434" s="28"/>
      <c r="O434" s="28"/>
      <c r="P434" s="28"/>
      <c r="Q434" s="28"/>
    </row>
    <row r="435" spans="1:11" ht="12.75">
      <c r="A435" s="47">
        <v>38635</v>
      </c>
      <c r="F435" s="48"/>
      <c r="G435" s="108"/>
      <c r="H435" s="131" t="e">
        <f t="shared" si="9"/>
        <v>#DIV/0!</v>
      </c>
      <c r="I435" s="18"/>
      <c r="J435" s="18"/>
      <c r="K435" s="60"/>
    </row>
    <row r="436" spans="1:12" ht="12.75">
      <c r="A436" s="47">
        <v>38636</v>
      </c>
      <c r="B436" s="8" t="s">
        <v>111</v>
      </c>
      <c r="F436" s="48">
        <v>10</v>
      </c>
      <c r="G436" s="108">
        <v>0.04171296296296296</v>
      </c>
      <c r="H436" s="131">
        <f t="shared" si="9"/>
        <v>0.004171296296296296</v>
      </c>
      <c r="I436" s="18">
        <v>141</v>
      </c>
      <c r="J436" s="18">
        <v>61</v>
      </c>
      <c r="K436" s="60">
        <v>69</v>
      </c>
      <c r="L436" s="8" t="s">
        <v>242</v>
      </c>
    </row>
    <row r="437" spans="1:12" ht="12.75">
      <c r="A437" s="47">
        <v>38637</v>
      </c>
      <c r="B437" s="8" t="s">
        <v>111</v>
      </c>
      <c r="F437" s="48">
        <v>10</v>
      </c>
      <c r="G437" s="108">
        <v>0.03640046296296296</v>
      </c>
      <c r="H437" s="131">
        <f t="shared" si="9"/>
        <v>0.003640046296296296</v>
      </c>
      <c r="I437" s="18">
        <v>151</v>
      </c>
      <c r="J437" s="18">
        <v>62</v>
      </c>
      <c r="K437" s="60">
        <v>69</v>
      </c>
      <c r="L437" s="8" t="s">
        <v>198</v>
      </c>
    </row>
    <row r="438" spans="1:12" ht="12.75">
      <c r="A438" s="47">
        <v>38638</v>
      </c>
      <c r="B438" s="8" t="s">
        <v>235</v>
      </c>
      <c r="F438" s="48">
        <v>13.66</v>
      </c>
      <c r="G438" s="108">
        <v>0.05427083333333333</v>
      </c>
      <c r="H438" s="131">
        <f t="shared" si="9"/>
        <v>0.003972974621766715</v>
      </c>
      <c r="I438" s="18"/>
      <c r="J438" s="18"/>
      <c r="K438" s="60"/>
      <c r="L438" s="8" t="s">
        <v>236</v>
      </c>
    </row>
    <row r="439" spans="1:12" ht="12.75">
      <c r="A439" s="47">
        <v>38639</v>
      </c>
      <c r="B439" s="8" t="s">
        <v>235</v>
      </c>
      <c r="F439" s="48">
        <v>13.66</v>
      </c>
      <c r="G439" s="108">
        <v>0.056331018518518516</v>
      </c>
      <c r="H439" s="131">
        <f t="shared" si="9"/>
        <v>0.0041237934493791005</v>
      </c>
      <c r="I439" s="18">
        <v>129</v>
      </c>
      <c r="J439" s="18"/>
      <c r="K439" s="60"/>
      <c r="L439" s="8" t="s">
        <v>242</v>
      </c>
    </row>
    <row r="440" spans="1:11" ht="12.75">
      <c r="A440" s="47">
        <v>38640</v>
      </c>
      <c r="F440" s="48"/>
      <c r="G440" s="108"/>
      <c r="H440" s="131" t="e">
        <f t="shared" si="9"/>
        <v>#DIV/0!</v>
      </c>
      <c r="I440" s="18"/>
      <c r="J440" s="18"/>
      <c r="K440" s="60"/>
    </row>
    <row r="441" spans="1:12" ht="12.75">
      <c r="A441" s="47">
        <v>38641</v>
      </c>
      <c r="B441" s="8" t="s">
        <v>192</v>
      </c>
      <c r="F441" s="48">
        <v>21.0975</v>
      </c>
      <c r="G441" s="108">
        <v>0.07939814814814815</v>
      </c>
      <c r="H441" s="131">
        <f>G441/F441</f>
        <v>0.003763391309309072</v>
      </c>
      <c r="I441" s="18">
        <v>146</v>
      </c>
      <c r="J441" s="18"/>
      <c r="K441" s="60"/>
      <c r="L441" s="8" t="s">
        <v>237</v>
      </c>
    </row>
    <row r="442" spans="1:17" ht="12.75">
      <c r="A442" s="35"/>
      <c r="B442" s="36"/>
      <c r="C442" s="36"/>
      <c r="D442" s="36"/>
      <c r="E442" s="36"/>
      <c r="F442" s="37"/>
      <c r="G442" s="111"/>
      <c r="H442" s="131"/>
      <c r="I442" s="38"/>
      <c r="J442" s="38"/>
      <c r="K442" s="38"/>
      <c r="L442" s="36"/>
      <c r="M442" s="36"/>
      <c r="N442" s="36"/>
      <c r="O442" s="36"/>
      <c r="P442" s="36"/>
      <c r="Q442" s="36"/>
    </row>
    <row r="443" spans="1:89" ht="12.75">
      <c r="A443" s="39" t="s">
        <v>41</v>
      </c>
      <c r="B443" s="40"/>
      <c r="C443" s="41"/>
      <c r="D443" s="41"/>
      <c r="E443" s="41"/>
      <c r="F443" s="42">
        <f>SUM(F445:F451)</f>
        <v>61.0975</v>
      </c>
      <c r="G443" s="109">
        <f>SUM(G445:G451)</f>
        <v>0.23464120370370373</v>
      </c>
      <c r="H443" s="131">
        <f t="shared" si="9"/>
        <v>0.0038404387037719013</v>
      </c>
      <c r="I443" s="43"/>
      <c r="J443" s="43"/>
      <c r="K443" s="44"/>
      <c r="L443" s="41"/>
      <c r="M443" s="41"/>
      <c r="N443" s="41"/>
      <c r="O443" s="41"/>
      <c r="P443" s="41"/>
      <c r="Q443" s="41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</row>
    <row r="444" spans="1:17" ht="12.75">
      <c r="A444" s="46"/>
      <c r="B444" s="28"/>
      <c r="C444" s="28"/>
      <c r="D444" s="28"/>
      <c r="E444" s="28"/>
      <c r="F444" s="48" t="s">
        <v>52</v>
      </c>
      <c r="G444" s="108" t="s">
        <v>54</v>
      </c>
      <c r="H444" s="132" t="s">
        <v>55</v>
      </c>
      <c r="I444" s="18" t="s">
        <v>78</v>
      </c>
      <c r="J444" s="18" t="s">
        <v>79</v>
      </c>
      <c r="K444" s="18" t="s">
        <v>80</v>
      </c>
      <c r="L444" s="28"/>
      <c r="M444" s="28"/>
      <c r="N444" s="28"/>
      <c r="O444" s="28"/>
      <c r="P444" s="28"/>
      <c r="Q444" s="28"/>
    </row>
    <row r="445" spans="1:12" ht="12.75">
      <c r="A445" s="47">
        <v>38642</v>
      </c>
      <c r="B445" s="8" t="s">
        <v>111</v>
      </c>
      <c r="F445" s="48">
        <v>10</v>
      </c>
      <c r="G445" s="108">
        <v>0.041678240740740745</v>
      </c>
      <c r="H445" s="131">
        <f>G445/F445</f>
        <v>0.004167824074074075</v>
      </c>
      <c r="I445" s="18">
        <v>139</v>
      </c>
      <c r="J445" s="18"/>
      <c r="K445" s="60"/>
      <c r="L445" s="8" t="s">
        <v>242</v>
      </c>
    </row>
    <row r="446" spans="1:11" ht="12.75">
      <c r="A446" s="47">
        <v>38643</v>
      </c>
      <c r="F446" s="48"/>
      <c r="G446" s="108"/>
      <c r="H446" s="131" t="e">
        <f t="shared" si="9"/>
        <v>#DIV/0!</v>
      </c>
      <c r="I446" s="18"/>
      <c r="J446" s="18"/>
      <c r="K446" s="60"/>
    </row>
    <row r="447" spans="1:12" ht="12.75">
      <c r="A447" s="47">
        <v>38644</v>
      </c>
      <c r="B447" s="8" t="s">
        <v>111</v>
      </c>
      <c r="F447" s="48">
        <v>10</v>
      </c>
      <c r="G447" s="108">
        <v>0.03553240740740741</v>
      </c>
      <c r="H447" s="131">
        <f t="shared" si="9"/>
        <v>0.003553240740740741</v>
      </c>
      <c r="I447" s="18">
        <v>154</v>
      </c>
      <c r="J447" s="18"/>
      <c r="K447" s="60">
        <v>69</v>
      </c>
      <c r="L447" s="8" t="s">
        <v>198</v>
      </c>
    </row>
    <row r="448" spans="1:12" ht="12.75">
      <c r="A448" s="47">
        <v>38645</v>
      </c>
      <c r="B448" s="8" t="s">
        <v>111</v>
      </c>
      <c r="F448" s="48">
        <v>10</v>
      </c>
      <c r="G448" s="108">
        <v>0.03822916666666667</v>
      </c>
      <c r="H448" s="131">
        <f t="shared" si="9"/>
        <v>0.0038229166666666667</v>
      </c>
      <c r="I448" s="18">
        <v>146</v>
      </c>
      <c r="J448" s="18"/>
      <c r="K448" s="60">
        <v>69</v>
      </c>
      <c r="L448" s="8" t="s">
        <v>239</v>
      </c>
    </row>
    <row r="449" spans="1:11" ht="12.75">
      <c r="A449" s="47">
        <v>38646</v>
      </c>
      <c r="F449" s="48"/>
      <c r="G449" s="108"/>
      <c r="H449" s="131" t="e">
        <f t="shared" si="9"/>
        <v>#DIV/0!</v>
      </c>
      <c r="I449" s="18"/>
      <c r="J449" s="18"/>
      <c r="K449" s="60"/>
    </row>
    <row r="450" spans="1:12" ht="12.75">
      <c r="A450" s="47">
        <v>38647</v>
      </c>
      <c r="B450" s="8" t="s">
        <v>238</v>
      </c>
      <c r="F450" s="48">
        <v>10</v>
      </c>
      <c r="G450" s="108">
        <v>0.03162037037037037</v>
      </c>
      <c r="H450" s="131">
        <f t="shared" si="9"/>
        <v>0.003162037037037037</v>
      </c>
      <c r="I450" s="18">
        <v>169</v>
      </c>
      <c r="J450" s="18"/>
      <c r="K450" s="60"/>
      <c r="L450" s="8" t="s">
        <v>240</v>
      </c>
    </row>
    <row r="451" spans="1:12" ht="12.75">
      <c r="A451" s="47">
        <v>38648</v>
      </c>
      <c r="B451" s="8" t="s">
        <v>192</v>
      </c>
      <c r="F451" s="48">
        <v>21.0975</v>
      </c>
      <c r="G451" s="108">
        <v>0.08758101851851852</v>
      </c>
      <c r="H451" s="131">
        <f>G451/F451</f>
        <v>0.004151251025880721</v>
      </c>
      <c r="I451" s="18">
        <v>133</v>
      </c>
      <c r="J451" s="18"/>
      <c r="K451" s="60"/>
      <c r="L451" s="8" t="s">
        <v>242</v>
      </c>
    </row>
    <row r="452" spans="1:17" ht="12.75">
      <c r="A452" s="35"/>
      <c r="B452" s="36"/>
      <c r="C452" s="36"/>
      <c r="D452" s="36"/>
      <c r="E452" s="36"/>
      <c r="F452" s="37"/>
      <c r="G452" s="111"/>
      <c r="H452" s="131"/>
      <c r="I452" s="38"/>
      <c r="J452" s="38"/>
      <c r="K452" s="38"/>
      <c r="L452" s="36"/>
      <c r="M452" s="36"/>
      <c r="N452" s="36"/>
      <c r="O452" s="36"/>
      <c r="P452" s="36"/>
      <c r="Q452" s="36"/>
    </row>
    <row r="453" spans="1:89" ht="12.75">
      <c r="A453" s="39" t="s">
        <v>42</v>
      </c>
      <c r="B453" s="40"/>
      <c r="C453" s="41"/>
      <c r="D453" s="41"/>
      <c r="E453" s="41"/>
      <c r="F453" s="42">
        <f>SUM(F455:F461)</f>
        <v>41.0975</v>
      </c>
      <c r="G453" s="109">
        <f>SUM(G455:G461)</f>
        <v>0.14822916666666666</v>
      </c>
      <c r="H453" s="131">
        <f t="shared" si="9"/>
        <v>0.003606768457124318</v>
      </c>
      <c r="I453" s="43"/>
      <c r="J453" s="43"/>
      <c r="K453" s="44"/>
      <c r="L453" s="41"/>
      <c r="M453" s="41"/>
      <c r="N453" s="41"/>
      <c r="O453" s="41"/>
      <c r="P453" s="41"/>
      <c r="Q453" s="41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</row>
    <row r="454" spans="1:17" ht="12.75">
      <c r="A454" s="46"/>
      <c r="B454" s="28"/>
      <c r="C454" s="28"/>
      <c r="D454" s="28"/>
      <c r="E454" s="28"/>
      <c r="F454" s="48" t="s">
        <v>52</v>
      </c>
      <c r="G454" s="108" t="s">
        <v>54</v>
      </c>
      <c r="H454" s="132" t="s">
        <v>55</v>
      </c>
      <c r="I454" s="18" t="s">
        <v>78</v>
      </c>
      <c r="J454" s="18" t="s">
        <v>79</v>
      </c>
      <c r="K454" s="18" t="s">
        <v>80</v>
      </c>
      <c r="L454" s="28"/>
      <c r="M454" s="28"/>
      <c r="N454" s="28"/>
      <c r="O454" s="28"/>
      <c r="P454" s="28"/>
      <c r="Q454" s="28"/>
    </row>
    <row r="455" spans="1:11" ht="12.75">
      <c r="A455" s="47">
        <v>38649</v>
      </c>
      <c r="F455" s="48"/>
      <c r="G455" s="108"/>
      <c r="H455" s="131" t="e">
        <f t="shared" si="9"/>
        <v>#DIV/0!</v>
      </c>
      <c r="I455" s="18"/>
      <c r="J455" s="18"/>
      <c r="K455" s="60"/>
    </row>
    <row r="456" spans="1:12" ht="12.75">
      <c r="A456" s="47">
        <v>38650</v>
      </c>
      <c r="B456" s="8" t="s">
        <v>111</v>
      </c>
      <c r="F456" s="48">
        <v>10</v>
      </c>
      <c r="G456" s="108">
        <v>0.036932870370370366</v>
      </c>
      <c r="H456" s="131">
        <f t="shared" si="9"/>
        <v>0.0036932870370370366</v>
      </c>
      <c r="I456" s="18">
        <v>146</v>
      </c>
      <c r="J456" s="18"/>
      <c r="K456" s="60"/>
      <c r="L456" s="8" t="s">
        <v>241</v>
      </c>
    </row>
    <row r="457" spans="1:11" ht="12.75">
      <c r="A457" s="47">
        <v>38651</v>
      </c>
      <c r="F457" s="48"/>
      <c r="G457" s="108"/>
      <c r="H457" s="131" t="e">
        <f t="shared" si="9"/>
        <v>#DIV/0!</v>
      </c>
      <c r="I457" s="18"/>
      <c r="J457" s="18"/>
      <c r="K457" s="60"/>
    </row>
    <row r="458" spans="1:12" ht="12.75">
      <c r="A458" s="47">
        <v>38652</v>
      </c>
      <c r="B458" s="8" t="s">
        <v>111</v>
      </c>
      <c r="F458" s="48">
        <v>10</v>
      </c>
      <c r="G458" s="108">
        <v>0.03986111111111111</v>
      </c>
      <c r="H458" s="131">
        <f t="shared" si="9"/>
        <v>0.003986111111111111</v>
      </c>
      <c r="I458" s="18">
        <v>137</v>
      </c>
      <c r="J458" s="18">
        <v>58</v>
      </c>
      <c r="K458" s="60">
        <v>69</v>
      </c>
      <c r="L458" s="8" t="s">
        <v>239</v>
      </c>
    </row>
    <row r="459" spans="1:11" ht="12.75">
      <c r="A459" s="47">
        <v>38653</v>
      </c>
      <c r="F459" s="48"/>
      <c r="G459" s="108"/>
      <c r="H459" s="131" t="e">
        <f t="shared" si="9"/>
        <v>#DIV/0!</v>
      </c>
      <c r="I459" s="18"/>
      <c r="J459" s="18"/>
      <c r="K459" s="60"/>
    </row>
    <row r="460" spans="1:12" ht="12.75">
      <c r="A460" s="47">
        <v>38654</v>
      </c>
      <c r="B460" s="8" t="s">
        <v>243</v>
      </c>
      <c r="F460" s="48">
        <v>21.0975</v>
      </c>
      <c r="G460" s="108">
        <v>0.07143518518518518</v>
      </c>
      <c r="H460" s="131">
        <f t="shared" si="9"/>
        <v>0.0033859549797457134</v>
      </c>
      <c r="I460" s="18">
        <v>164</v>
      </c>
      <c r="J460" s="18"/>
      <c r="K460" s="60"/>
      <c r="L460" s="8" t="s">
        <v>244</v>
      </c>
    </row>
    <row r="461" spans="1:11" ht="12.75">
      <c r="A461" s="47">
        <v>38655</v>
      </c>
      <c r="F461" s="48"/>
      <c r="G461" s="108"/>
      <c r="H461" s="131" t="e">
        <f t="shared" si="9"/>
        <v>#DIV/0!</v>
      </c>
      <c r="I461" s="18"/>
      <c r="J461" s="18"/>
      <c r="K461" s="60"/>
    </row>
    <row r="462" spans="1:17" ht="12.75">
      <c r="A462" s="35"/>
      <c r="B462" s="36"/>
      <c r="C462" s="36"/>
      <c r="D462" s="36"/>
      <c r="E462" s="36"/>
      <c r="F462" s="37"/>
      <c r="G462" s="111"/>
      <c r="H462" s="131"/>
      <c r="I462" s="38"/>
      <c r="J462" s="38"/>
      <c r="K462" s="38"/>
      <c r="L462" s="36"/>
      <c r="M462" s="36"/>
      <c r="N462" s="36"/>
      <c r="O462" s="36"/>
      <c r="P462" s="36"/>
      <c r="Q462" s="36"/>
    </row>
    <row r="463" spans="1:89" ht="12.75">
      <c r="A463" s="39" t="s">
        <v>43</v>
      </c>
      <c r="B463" s="40"/>
      <c r="C463" s="41"/>
      <c r="D463" s="41"/>
      <c r="E463" s="41"/>
      <c r="F463" s="42">
        <f>SUM(F465:F471)</f>
        <v>92.28999999999999</v>
      </c>
      <c r="G463" s="109">
        <f>SUM(G465:G471)</f>
        <v>0.3771875</v>
      </c>
      <c r="H463" s="131">
        <f t="shared" si="9"/>
        <v>0.0040869812547404925</v>
      </c>
      <c r="I463" s="43"/>
      <c r="J463" s="43"/>
      <c r="K463" s="44"/>
      <c r="L463" s="41"/>
      <c r="M463" s="41"/>
      <c r="N463" s="41"/>
      <c r="O463" s="41"/>
      <c r="P463" s="41"/>
      <c r="Q463" s="41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</row>
    <row r="464" spans="1:17" ht="12.75">
      <c r="A464" s="46"/>
      <c r="B464" s="28"/>
      <c r="C464" s="28"/>
      <c r="D464" s="28"/>
      <c r="E464" s="28"/>
      <c r="F464" s="48" t="s">
        <v>52</v>
      </c>
      <c r="G464" s="108" t="s">
        <v>54</v>
      </c>
      <c r="H464" s="132" t="s">
        <v>55</v>
      </c>
      <c r="I464" s="18" t="s">
        <v>78</v>
      </c>
      <c r="J464" s="18" t="s">
        <v>79</v>
      </c>
      <c r="K464" s="18" t="s">
        <v>80</v>
      </c>
      <c r="L464" s="28"/>
      <c r="M464" s="28"/>
      <c r="N464" s="28"/>
      <c r="O464" s="28"/>
      <c r="P464" s="28"/>
      <c r="Q464" s="28"/>
    </row>
    <row r="465" spans="1:12" ht="12.75">
      <c r="A465" s="47">
        <v>38656</v>
      </c>
      <c r="B465" s="8" t="s">
        <v>217</v>
      </c>
      <c r="F465" s="48">
        <v>10</v>
      </c>
      <c r="G465" s="108">
        <v>0.041666666666666664</v>
      </c>
      <c r="H465" s="131">
        <f t="shared" si="9"/>
        <v>0.004166666666666667</v>
      </c>
      <c r="I465" s="18">
        <v>134</v>
      </c>
      <c r="J465" s="18"/>
      <c r="K465" s="60"/>
      <c r="L465" s="8" t="s">
        <v>105</v>
      </c>
    </row>
    <row r="466" spans="1:12" ht="12.75">
      <c r="A466" s="47">
        <v>38657</v>
      </c>
      <c r="B466" s="8" t="s">
        <v>111</v>
      </c>
      <c r="F466" s="48">
        <v>10</v>
      </c>
      <c r="G466" s="108">
        <v>0.041678240740740745</v>
      </c>
      <c r="H466" s="131">
        <f t="shared" si="9"/>
        <v>0.004167824074074075</v>
      </c>
      <c r="I466" s="18">
        <v>133</v>
      </c>
      <c r="J466" s="18">
        <v>59</v>
      </c>
      <c r="K466" s="60">
        <v>69</v>
      </c>
      <c r="L466" s="8" t="s">
        <v>105</v>
      </c>
    </row>
    <row r="467" spans="1:12" ht="12.75">
      <c r="A467" s="47">
        <v>38658</v>
      </c>
      <c r="B467" s="8" t="s">
        <v>107</v>
      </c>
      <c r="F467" s="48">
        <v>15</v>
      </c>
      <c r="G467" s="108">
        <v>0.0625</v>
      </c>
      <c r="H467" s="131">
        <f>G467/F467</f>
        <v>0.004166666666666667</v>
      </c>
      <c r="I467" s="18">
        <v>136</v>
      </c>
      <c r="J467" s="18">
        <v>60</v>
      </c>
      <c r="K467" s="60"/>
      <c r="L467" s="8" t="s">
        <v>105</v>
      </c>
    </row>
    <row r="468" spans="1:12" ht="12.75">
      <c r="A468" s="47">
        <v>38659</v>
      </c>
      <c r="B468" s="8" t="s">
        <v>111</v>
      </c>
      <c r="F468" s="48">
        <v>10</v>
      </c>
      <c r="G468" s="108">
        <v>0.041666666666666664</v>
      </c>
      <c r="H468" s="131">
        <f>G468/F468</f>
        <v>0.004166666666666667</v>
      </c>
      <c r="I468" s="18">
        <v>146</v>
      </c>
      <c r="J468" s="18"/>
      <c r="K468" s="60"/>
      <c r="L468" s="8" t="s">
        <v>105</v>
      </c>
    </row>
    <row r="469" spans="1:12" ht="12.75">
      <c r="A469" s="47">
        <v>38660</v>
      </c>
      <c r="B469" s="8" t="s">
        <v>111</v>
      </c>
      <c r="F469" s="48">
        <v>10</v>
      </c>
      <c r="G469" s="108">
        <v>0.03722222222222222</v>
      </c>
      <c r="H469" s="131">
        <f t="shared" si="9"/>
        <v>0.003722222222222222</v>
      </c>
      <c r="I469" s="18">
        <v>145</v>
      </c>
      <c r="J469" s="18"/>
      <c r="K469" s="60"/>
      <c r="L469" s="8" t="s">
        <v>245</v>
      </c>
    </row>
    <row r="470" spans="1:12" ht="12.75">
      <c r="A470" s="47">
        <v>38661</v>
      </c>
      <c r="B470" s="8" t="s">
        <v>229</v>
      </c>
      <c r="F470" s="48">
        <v>17.29</v>
      </c>
      <c r="G470" s="108">
        <v>0.07086805555555555</v>
      </c>
      <c r="H470" s="131">
        <f>G470/F470</f>
        <v>0.004098788638262322</v>
      </c>
      <c r="I470" s="18">
        <v>146</v>
      </c>
      <c r="J470" s="18"/>
      <c r="K470" s="60">
        <v>68</v>
      </c>
      <c r="L470" s="8" t="s">
        <v>105</v>
      </c>
    </row>
    <row r="471" spans="1:12" ht="12.75">
      <c r="A471" s="47">
        <v>38662</v>
      </c>
      <c r="B471" s="8" t="s">
        <v>246</v>
      </c>
      <c r="F471" s="48">
        <v>20</v>
      </c>
      <c r="G471" s="108">
        <v>0.08158564814814816</v>
      </c>
      <c r="H471" s="131">
        <f t="shared" si="9"/>
        <v>0.004079282407407408</v>
      </c>
      <c r="I471" s="18">
        <v>124</v>
      </c>
      <c r="J471" s="18"/>
      <c r="K471" s="60"/>
      <c r="L471" s="8" t="s">
        <v>105</v>
      </c>
    </row>
    <row r="472" spans="1:17" ht="12.75">
      <c r="A472" s="35"/>
      <c r="B472" s="36"/>
      <c r="C472" s="36"/>
      <c r="D472" s="36"/>
      <c r="E472" s="36"/>
      <c r="F472" s="37"/>
      <c r="G472" s="111"/>
      <c r="H472" s="131"/>
      <c r="I472" s="38"/>
      <c r="J472" s="38"/>
      <c r="K472" s="38"/>
      <c r="L472" s="36"/>
      <c r="M472" s="36"/>
      <c r="N472" s="36"/>
      <c r="O472" s="36"/>
      <c r="P472" s="36"/>
      <c r="Q472" s="36"/>
    </row>
    <row r="473" spans="1:89" ht="12.75">
      <c r="A473" s="39" t="s">
        <v>44</v>
      </c>
      <c r="B473" s="40"/>
      <c r="C473" s="41"/>
      <c r="D473" s="41"/>
      <c r="E473" s="41"/>
      <c r="F473" s="42">
        <f>SUM(F475:F481)</f>
        <v>44.230000000000004</v>
      </c>
      <c r="G473" s="109">
        <f>SUM(G475:G481)</f>
        <v>0.16462962962962963</v>
      </c>
      <c r="H473" s="131">
        <f t="shared" si="9"/>
        <v>0.0037221259242511784</v>
      </c>
      <c r="I473" s="43"/>
      <c r="J473" s="43"/>
      <c r="K473" s="44"/>
      <c r="L473" s="41"/>
      <c r="M473" s="41"/>
      <c r="N473" s="41"/>
      <c r="O473" s="41"/>
      <c r="P473" s="41"/>
      <c r="Q473" s="41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</row>
    <row r="474" spans="1:17" ht="12.75">
      <c r="A474" s="46"/>
      <c r="B474" s="28"/>
      <c r="C474" s="28"/>
      <c r="D474" s="28"/>
      <c r="E474" s="28"/>
      <c r="F474" s="48" t="s">
        <v>52</v>
      </c>
      <c r="G474" s="108" t="s">
        <v>54</v>
      </c>
      <c r="H474" s="132" t="s">
        <v>55</v>
      </c>
      <c r="I474" s="18" t="s">
        <v>78</v>
      </c>
      <c r="J474" s="18" t="s">
        <v>79</v>
      </c>
      <c r="K474" s="18" t="s">
        <v>80</v>
      </c>
      <c r="L474" s="28"/>
      <c r="M474" s="28"/>
      <c r="N474" s="28"/>
      <c r="O474" s="28"/>
      <c r="P474" s="28"/>
      <c r="Q474" s="28"/>
    </row>
    <row r="475" spans="1:11" ht="12.75">
      <c r="A475" s="47">
        <v>38663</v>
      </c>
      <c r="F475" s="48"/>
      <c r="G475" s="108"/>
      <c r="H475" s="131" t="e">
        <f t="shared" si="9"/>
        <v>#DIV/0!</v>
      </c>
      <c r="I475" s="18"/>
      <c r="J475" s="18"/>
      <c r="K475" s="60"/>
    </row>
    <row r="476" spans="1:12" ht="12.75">
      <c r="A476" s="47">
        <v>38664</v>
      </c>
      <c r="B476" s="8" t="s">
        <v>111</v>
      </c>
      <c r="F476" s="48">
        <v>10</v>
      </c>
      <c r="G476" s="108">
        <v>0.041666666666666664</v>
      </c>
      <c r="H476" s="131">
        <f t="shared" si="9"/>
        <v>0.004166666666666667</v>
      </c>
      <c r="I476" s="18">
        <v>136</v>
      </c>
      <c r="J476" s="18">
        <v>58</v>
      </c>
      <c r="K476" s="60"/>
      <c r="L476" s="8" t="s">
        <v>105</v>
      </c>
    </row>
    <row r="477" spans="1:11" ht="12.75">
      <c r="A477" s="47">
        <v>38665</v>
      </c>
      <c r="F477" s="48"/>
      <c r="G477" s="108"/>
      <c r="H477" s="131" t="e">
        <f t="shared" si="9"/>
        <v>#DIV/0!</v>
      </c>
      <c r="I477" s="18"/>
      <c r="J477" s="18"/>
      <c r="K477" s="60"/>
    </row>
    <row r="478" spans="1:12" ht="12.75">
      <c r="A478" s="47">
        <v>38666</v>
      </c>
      <c r="B478" s="8" t="s">
        <v>111</v>
      </c>
      <c r="F478" s="48">
        <v>10</v>
      </c>
      <c r="G478" s="108">
        <v>0.035625</v>
      </c>
      <c r="H478" s="131">
        <f t="shared" si="9"/>
        <v>0.0035624999999999997</v>
      </c>
      <c r="I478" s="18">
        <v>153</v>
      </c>
      <c r="J478" s="18"/>
      <c r="K478" s="60"/>
      <c r="L478" s="8" t="s">
        <v>198</v>
      </c>
    </row>
    <row r="479" spans="1:12" ht="12.75">
      <c r="A479" s="47">
        <v>38667</v>
      </c>
      <c r="B479" s="8" t="s">
        <v>111</v>
      </c>
      <c r="F479" s="48">
        <v>10</v>
      </c>
      <c r="G479" s="108">
        <v>0.03819444444444444</v>
      </c>
      <c r="H479" s="131">
        <f t="shared" si="9"/>
        <v>0.003819444444444444</v>
      </c>
      <c r="I479" s="18">
        <v>141</v>
      </c>
      <c r="J479" s="18"/>
      <c r="K479" s="60"/>
      <c r="L479" s="8" t="s">
        <v>247</v>
      </c>
    </row>
    <row r="480" spans="1:12" ht="12.75">
      <c r="A480" s="47">
        <v>38668</v>
      </c>
      <c r="B480" s="8" t="s">
        <v>102</v>
      </c>
      <c r="F480" s="48">
        <v>4.23</v>
      </c>
      <c r="G480" s="108">
        <v>0.018171296296296297</v>
      </c>
      <c r="H480" s="131">
        <f>G480/F480</f>
        <v>0.004295814727256807</v>
      </c>
      <c r="I480" s="18">
        <v>146</v>
      </c>
      <c r="J480" s="18">
        <v>52</v>
      </c>
      <c r="K480" s="60">
        <v>68.5</v>
      </c>
      <c r="L480" s="8" t="s">
        <v>248</v>
      </c>
    </row>
    <row r="481" spans="1:12" ht="12.75">
      <c r="A481" s="47">
        <v>38669</v>
      </c>
      <c r="B481" s="8" t="s">
        <v>249</v>
      </c>
      <c r="F481" s="48">
        <v>10</v>
      </c>
      <c r="G481" s="108">
        <v>0.030972222222222224</v>
      </c>
      <c r="H481" s="131">
        <f t="shared" si="9"/>
        <v>0.0030972222222222226</v>
      </c>
      <c r="I481" s="18"/>
      <c r="J481" s="18"/>
      <c r="K481" s="60"/>
      <c r="L481" s="8" t="s">
        <v>110</v>
      </c>
    </row>
    <row r="482" spans="1:17" ht="12.75">
      <c r="A482" s="35"/>
      <c r="B482" s="36"/>
      <c r="C482" s="36"/>
      <c r="D482" s="36"/>
      <c r="E482" s="36"/>
      <c r="F482" s="37"/>
      <c r="G482" s="111"/>
      <c r="H482" s="131"/>
      <c r="I482" s="38"/>
      <c r="J482" s="38"/>
      <c r="K482" s="38"/>
      <c r="L482" s="36"/>
      <c r="M482" s="36"/>
      <c r="N482" s="36"/>
      <c r="O482" s="36"/>
      <c r="P482" s="36"/>
      <c r="Q482" s="36"/>
    </row>
    <row r="483" spans="1:89" ht="12.75">
      <c r="A483" s="39" t="s">
        <v>45</v>
      </c>
      <c r="B483" s="40"/>
      <c r="C483" s="41"/>
      <c r="D483" s="41"/>
      <c r="E483" s="41"/>
      <c r="F483" s="42">
        <f>SUM(F485:F491)</f>
        <v>63.7</v>
      </c>
      <c r="G483" s="109">
        <f>SUM(G485:G491)</f>
        <v>0.25655092592592593</v>
      </c>
      <c r="H483" s="131">
        <f t="shared" si="9"/>
        <v>0.004027487063201348</v>
      </c>
      <c r="I483" s="43"/>
      <c r="J483" s="43"/>
      <c r="K483" s="44"/>
      <c r="L483" s="41"/>
      <c r="M483" s="41"/>
      <c r="N483" s="41"/>
      <c r="O483" s="41"/>
      <c r="P483" s="41"/>
      <c r="Q483" s="41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</row>
    <row r="484" spans="1:17" ht="12.75">
      <c r="A484" s="46"/>
      <c r="B484" s="28"/>
      <c r="C484" s="28"/>
      <c r="D484" s="28"/>
      <c r="E484" s="28"/>
      <c r="F484" s="48" t="s">
        <v>52</v>
      </c>
      <c r="G484" s="108" t="s">
        <v>54</v>
      </c>
      <c r="H484" s="132" t="s">
        <v>55</v>
      </c>
      <c r="I484" s="18" t="s">
        <v>78</v>
      </c>
      <c r="J484" s="18" t="s">
        <v>79</v>
      </c>
      <c r="K484" s="18" t="s">
        <v>80</v>
      </c>
      <c r="L484" s="28"/>
      <c r="M484" s="28"/>
      <c r="N484" s="28"/>
      <c r="O484" s="28"/>
      <c r="P484" s="28"/>
      <c r="Q484" s="28"/>
    </row>
    <row r="485" spans="1:11" ht="12.75">
      <c r="A485" s="47">
        <v>38670</v>
      </c>
      <c r="F485" s="48"/>
      <c r="G485" s="108"/>
      <c r="H485" s="131" t="e">
        <f t="shared" si="9"/>
        <v>#DIV/0!</v>
      </c>
      <c r="I485" s="18"/>
      <c r="J485" s="18"/>
      <c r="K485" s="60"/>
    </row>
    <row r="486" spans="1:11" ht="12.75">
      <c r="A486" s="47">
        <v>38671</v>
      </c>
      <c r="F486" s="48"/>
      <c r="G486" s="108"/>
      <c r="H486" s="131" t="e">
        <f t="shared" si="9"/>
        <v>#DIV/0!</v>
      </c>
      <c r="I486" s="18"/>
      <c r="J486" s="18"/>
      <c r="K486" s="60"/>
    </row>
    <row r="487" spans="1:12" ht="12.75">
      <c r="A487" s="47">
        <v>38672</v>
      </c>
      <c r="B487" s="8" t="s">
        <v>112</v>
      </c>
      <c r="F487" s="48">
        <v>11.1</v>
      </c>
      <c r="G487" s="108">
        <v>0.04866898148148149</v>
      </c>
      <c r="H487" s="131">
        <f>G487/F487</f>
        <v>0.004384592926259594</v>
      </c>
      <c r="I487" s="18">
        <v>139</v>
      </c>
      <c r="J487" s="18">
        <v>58</v>
      </c>
      <c r="K487" s="60"/>
      <c r="L487" s="8" t="s">
        <v>105</v>
      </c>
    </row>
    <row r="488" spans="1:12" ht="12.75">
      <c r="A488" s="47">
        <v>38673</v>
      </c>
      <c r="B488" s="8" t="s">
        <v>111</v>
      </c>
      <c r="F488" s="48">
        <v>10</v>
      </c>
      <c r="G488" s="108">
        <v>0.03993055555555556</v>
      </c>
      <c r="H488" s="131">
        <f>G488/F488</f>
        <v>0.003993055555555556</v>
      </c>
      <c r="I488" s="18">
        <v>157</v>
      </c>
      <c r="J488" s="18"/>
      <c r="K488" s="60"/>
      <c r="L488" s="8" t="s">
        <v>251</v>
      </c>
    </row>
    <row r="489" spans="1:12" ht="12.75">
      <c r="A489" s="47">
        <v>38674</v>
      </c>
      <c r="B489" s="8" t="s">
        <v>122</v>
      </c>
      <c r="F489" s="48">
        <v>15</v>
      </c>
      <c r="G489" s="108">
        <v>0.055567129629629626</v>
      </c>
      <c r="H489" s="131">
        <f t="shared" si="9"/>
        <v>0.003704475308641975</v>
      </c>
      <c r="I489" s="18">
        <v>148</v>
      </c>
      <c r="J489" s="18">
        <v>60</v>
      </c>
      <c r="K489" s="60"/>
      <c r="L489" s="8" t="s">
        <v>198</v>
      </c>
    </row>
    <row r="490" spans="1:11" ht="12.75">
      <c r="A490" s="47">
        <v>38675</v>
      </c>
      <c r="F490" s="48"/>
      <c r="G490" s="108"/>
      <c r="H490" s="131" t="e">
        <f t="shared" si="9"/>
        <v>#DIV/0!</v>
      </c>
      <c r="I490" s="18"/>
      <c r="J490" s="18"/>
      <c r="K490" s="60"/>
    </row>
    <row r="491" spans="1:12" ht="12.75">
      <c r="A491" s="47">
        <v>38676</v>
      </c>
      <c r="B491" s="8" t="s">
        <v>126</v>
      </c>
      <c r="F491" s="48">
        <v>27.6</v>
      </c>
      <c r="G491" s="108">
        <v>0.11238425925925927</v>
      </c>
      <c r="H491" s="131">
        <f>G491/F491</f>
        <v>0.004071893451422437</v>
      </c>
      <c r="I491" s="18">
        <v>136</v>
      </c>
      <c r="J491" s="18"/>
      <c r="K491" s="60"/>
      <c r="L491" s="8" t="s">
        <v>105</v>
      </c>
    </row>
    <row r="492" spans="1:17" ht="12.75">
      <c r="A492" s="35"/>
      <c r="B492" s="36"/>
      <c r="C492" s="36"/>
      <c r="D492" s="36"/>
      <c r="E492" s="36"/>
      <c r="F492" s="37"/>
      <c r="G492" s="111"/>
      <c r="H492" s="131"/>
      <c r="I492" s="38"/>
      <c r="J492" s="38"/>
      <c r="K492" s="38"/>
      <c r="L492" s="36"/>
      <c r="M492" s="36"/>
      <c r="N492" s="36"/>
      <c r="O492" s="36"/>
      <c r="P492" s="36"/>
      <c r="Q492" s="36"/>
    </row>
    <row r="493" spans="1:89" ht="12.75">
      <c r="A493" s="39" t="s">
        <v>46</v>
      </c>
      <c r="B493" s="40"/>
      <c r="C493" s="41"/>
      <c r="D493" s="41"/>
      <c r="E493" s="41"/>
      <c r="F493" s="42">
        <f>SUM(F495:F501)</f>
        <v>53.46</v>
      </c>
      <c r="G493" s="109">
        <f>SUM(G495:G501)</f>
        <v>0.20729166666666665</v>
      </c>
      <c r="H493" s="131">
        <f aca="true" t="shared" si="10" ref="H493:H551">G493/F493</f>
        <v>0.0038775096645467014</v>
      </c>
      <c r="I493" s="43"/>
      <c r="J493" s="43"/>
      <c r="K493" s="44"/>
      <c r="L493" s="41"/>
      <c r="M493" s="41"/>
      <c r="N493" s="41"/>
      <c r="O493" s="41"/>
      <c r="P493" s="41"/>
      <c r="Q493" s="41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</row>
    <row r="494" spans="1:17" ht="12.75">
      <c r="A494" s="46"/>
      <c r="B494" s="28"/>
      <c r="C494" s="28"/>
      <c r="D494" s="28"/>
      <c r="E494" s="28"/>
      <c r="F494" s="48" t="s">
        <v>52</v>
      </c>
      <c r="G494" s="108" t="s">
        <v>54</v>
      </c>
      <c r="H494" s="132" t="s">
        <v>55</v>
      </c>
      <c r="I494" s="18" t="s">
        <v>78</v>
      </c>
      <c r="J494" s="18" t="s">
        <v>79</v>
      </c>
      <c r="K494" s="18" t="s">
        <v>80</v>
      </c>
      <c r="L494" s="28"/>
      <c r="M494" s="28"/>
      <c r="N494" s="28"/>
      <c r="O494" s="28"/>
      <c r="P494" s="28"/>
      <c r="Q494" s="28"/>
    </row>
    <row r="495" spans="1:11" ht="12.75">
      <c r="A495" s="47">
        <v>38677</v>
      </c>
      <c r="F495" s="48"/>
      <c r="G495" s="108"/>
      <c r="H495" s="131" t="e">
        <f t="shared" si="10"/>
        <v>#DIV/0!</v>
      </c>
      <c r="I495" s="18"/>
      <c r="J495" s="18"/>
      <c r="K495" s="60"/>
    </row>
    <row r="496" spans="1:12" ht="12.75">
      <c r="A496" s="47">
        <v>38678</v>
      </c>
      <c r="B496" s="8" t="s">
        <v>111</v>
      </c>
      <c r="F496" s="48">
        <v>10</v>
      </c>
      <c r="G496" s="108">
        <v>0.039942129629629626</v>
      </c>
      <c r="H496" s="131">
        <f t="shared" si="10"/>
        <v>0.003994212962962962</v>
      </c>
      <c r="I496" s="18">
        <v>146</v>
      </c>
      <c r="J496" s="18">
        <v>58</v>
      </c>
      <c r="K496" s="60"/>
      <c r="L496" s="8" t="s">
        <v>105</v>
      </c>
    </row>
    <row r="497" spans="1:11" ht="12.75">
      <c r="A497" s="47">
        <v>38679</v>
      </c>
      <c r="F497" s="48"/>
      <c r="G497" s="108"/>
      <c r="H497" s="131" t="e">
        <f t="shared" si="10"/>
        <v>#DIV/0!</v>
      </c>
      <c r="I497" s="18"/>
      <c r="J497" s="18"/>
      <c r="K497" s="60"/>
    </row>
    <row r="498" spans="1:12" ht="12.75">
      <c r="A498" s="47">
        <v>38680</v>
      </c>
      <c r="B498" s="8" t="s">
        <v>120</v>
      </c>
      <c r="F498" s="48">
        <v>5</v>
      </c>
      <c r="G498" s="108">
        <v>0.020011574074074074</v>
      </c>
      <c r="H498" s="131">
        <f t="shared" si="10"/>
        <v>0.0040023148148148145</v>
      </c>
      <c r="I498" s="18"/>
      <c r="J498" s="18"/>
      <c r="K498" s="60"/>
      <c r="L498" s="8" t="s">
        <v>105</v>
      </c>
    </row>
    <row r="499" spans="1:12" ht="12.75">
      <c r="A499" s="47">
        <v>38681</v>
      </c>
      <c r="B499" s="8" t="s">
        <v>102</v>
      </c>
      <c r="F499" s="48">
        <v>4.23</v>
      </c>
      <c r="G499" s="108">
        <v>0.016828703703703703</v>
      </c>
      <c r="H499" s="131">
        <f>G499/F499</f>
        <v>0.0039784169512301895</v>
      </c>
      <c r="I499" s="18">
        <v>149</v>
      </c>
      <c r="J499" s="18"/>
      <c r="K499" s="60"/>
      <c r="L499" s="8" t="s">
        <v>215</v>
      </c>
    </row>
    <row r="500" spans="1:12" ht="12.75">
      <c r="A500" s="47">
        <v>38682</v>
      </c>
      <c r="B500" s="8" t="s">
        <v>102</v>
      </c>
      <c r="F500" s="48">
        <v>4.23</v>
      </c>
      <c r="G500" s="108">
        <v>0.016238425925925924</v>
      </c>
      <c r="H500" s="131">
        <f>G500/F500</f>
        <v>0.003838871377287452</v>
      </c>
      <c r="I500" s="18">
        <v>155</v>
      </c>
      <c r="J500" s="18"/>
      <c r="K500" s="60"/>
      <c r="L500" s="8" t="s">
        <v>105</v>
      </c>
    </row>
    <row r="501" spans="1:12" ht="12.75">
      <c r="A501" s="47">
        <v>38683</v>
      </c>
      <c r="B501" s="8" t="s">
        <v>224</v>
      </c>
      <c r="F501" s="48">
        <v>30</v>
      </c>
      <c r="G501" s="108">
        <v>0.11427083333333332</v>
      </c>
      <c r="H501" s="131">
        <f t="shared" si="10"/>
        <v>0.0038090277777777775</v>
      </c>
      <c r="I501" s="18">
        <v>153</v>
      </c>
      <c r="J501" s="18"/>
      <c r="K501" s="60"/>
      <c r="L501" s="8" t="s">
        <v>247</v>
      </c>
    </row>
    <row r="502" spans="1:17" ht="12.75">
      <c r="A502" s="35"/>
      <c r="B502" s="36"/>
      <c r="C502" s="36"/>
      <c r="D502" s="36"/>
      <c r="E502" s="36"/>
      <c r="F502" s="37"/>
      <c r="G502" s="111"/>
      <c r="H502" s="131"/>
      <c r="I502" s="38"/>
      <c r="J502" s="38"/>
      <c r="K502" s="38"/>
      <c r="L502" s="36"/>
      <c r="M502" s="36"/>
      <c r="N502" s="36"/>
      <c r="O502" s="36"/>
      <c r="P502" s="36"/>
      <c r="Q502" s="36"/>
    </row>
    <row r="503" spans="1:89" ht="12.75">
      <c r="A503" s="39" t="s">
        <v>47</v>
      </c>
      <c r="B503" s="40"/>
      <c r="C503" s="41"/>
      <c r="D503" s="41"/>
      <c r="E503" s="41"/>
      <c r="F503" s="42">
        <f>SUM(F505:F511)</f>
        <v>24.23</v>
      </c>
      <c r="G503" s="109">
        <f>SUM(G505:G511)</f>
        <v>0.09118055555555556</v>
      </c>
      <c r="H503" s="131">
        <f t="shared" si="10"/>
        <v>0.003763126519007658</v>
      </c>
      <c r="I503" s="43"/>
      <c r="J503" s="43"/>
      <c r="K503" s="44"/>
      <c r="L503" s="41"/>
      <c r="M503" s="41"/>
      <c r="N503" s="41"/>
      <c r="O503" s="41"/>
      <c r="P503" s="41"/>
      <c r="Q503" s="41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</row>
    <row r="504" spans="1:17" ht="12.75">
      <c r="A504" s="46"/>
      <c r="B504" s="28"/>
      <c r="C504" s="28"/>
      <c r="D504" s="28"/>
      <c r="E504" s="28"/>
      <c r="F504" s="48" t="s">
        <v>52</v>
      </c>
      <c r="G504" s="108" t="s">
        <v>54</v>
      </c>
      <c r="H504" s="132" t="s">
        <v>55</v>
      </c>
      <c r="I504" s="18" t="s">
        <v>78</v>
      </c>
      <c r="J504" s="18" t="s">
        <v>79</v>
      </c>
      <c r="K504" s="18" t="s">
        <v>80</v>
      </c>
      <c r="L504" s="28"/>
      <c r="M504" s="28"/>
      <c r="N504" s="28"/>
      <c r="O504" s="28"/>
      <c r="P504" s="28"/>
      <c r="Q504" s="28"/>
    </row>
    <row r="505" spans="1:11" ht="12.75">
      <c r="A505" s="47">
        <v>38684</v>
      </c>
      <c r="F505" s="48"/>
      <c r="G505" s="108"/>
      <c r="H505" s="131" t="e">
        <f t="shared" si="10"/>
        <v>#DIV/0!</v>
      </c>
      <c r="I505" s="18"/>
      <c r="J505" s="18"/>
      <c r="K505" s="60"/>
    </row>
    <row r="506" spans="1:11" ht="12.75">
      <c r="A506" s="47">
        <v>38685</v>
      </c>
      <c r="F506" s="48"/>
      <c r="G506" s="108"/>
      <c r="H506" s="131" t="e">
        <f t="shared" si="10"/>
        <v>#DIV/0!</v>
      </c>
      <c r="I506" s="18"/>
      <c r="J506" s="18"/>
      <c r="K506" s="60"/>
    </row>
    <row r="507" spans="1:11" ht="12.75">
      <c r="A507" s="47">
        <v>38686</v>
      </c>
      <c r="F507" s="48"/>
      <c r="G507" s="108"/>
      <c r="H507" s="131" t="e">
        <f t="shared" si="10"/>
        <v>#DIV/0!</v>
      </c>
      <c r="I507" s="18"/>
      <c r="J507" s="18"/>
      <c r="K507" s="60"/>
    </row>
    <row r="508" spans="1:11" ht="12.75">
      <c r="A508" s="47">
        <v>38687</v>
      </c>
      <c r="F508" s="48"/>
      <c r="G508" s="108"/>
      <c r="H508" s="131" t="e">
        <f t="shared" si="10"/>
        <v>#DIV/0!</v>
      </c>
      <c r="I508" s="18"/>
      <c r="J508" s="18"/>
      <c r="K508" s="60"/>
    </row>
    <row r="509" spans="1:11" ht="12.75">
      <c r="A509" s="47">
        <v>38688</v>
      </c>
      <c r="F509" s="48"/>
      <c r="G509" s="108"/>
      <c r="H509" s="131" t="e">
        <f t="shared" si="10"/>
        <v>#DIV/0!</v>
      </c>
      <c r="I509" s="18"/>
      <c r="J509" s="18"/>
      <c r="K509" s="60"/>
    </row>
    <row r="510" spans="1:12" ht="12.75">
      <c r="A510" s="47">
        <v>38689</v>
      </c>
      <c r="B510" s="8" t="s">
        <v>102</v>
      </c>
      <c r="F510" s="48">
        <v>4.23</v>
      </c>
      <c r="G510" s="108">
        <v>0.017083333333333336</v>
      </c>
      <c r="H510" s="131">
        <f>G510/F510</f>
        <v>0.004038613081166272</v>
      </c>
      <c r="I510" s="18">
        <v>153</v>
      </c>
      <c r="J510" s="18"/>
      <c r="K510" s="60"/>
      <c r="L510" s="8" t="s">
        <v>105</v>
      </c>
    </row>
    <row r="511" spans="1:12" ht="12.75">
      <c r="A511" s="47">
        <v>38690</v>
      </c>
      <c r="B511" s="8" t="s">
        <v>252</v>
      </c>
      <c r="F511" s="48">
        <v>20</v>
      </c>
      <c r="G511" s="108">
        <v>0.07409722222222222</v>
      </c>
      <c r="H511" s="131">
        <f t="shared" si="10"/>
        <v>0.003704861111111111</v>
      </c>
      <c r="I511" s="18">
        <v>153</v>
      </c>
      <c r="J511" s="18"/>
      <c r="K511" s="60"/>
      <c r="L511" s="8" t="s">
        <v>247</v>
      </c>
    </row>
    <row r="512" spans="1:17" ht="12.75">
      <c r="A512" s="35"/>
      <c r="B512" s="36"/>
      <c r="C512" s="36"/>
      <c r="D512" s="36"/>
      <c r="E512" s="36"/>
      <c r="F512" s="37"/>
      <c r="G512" s="111"/>
      <c r="H512" s="131"/>
      <c r="I512" s="38"/>
      <c r="J512" s="38"/>
      <c r="K512" s="38"/>
      <c r="L512" s="36"/>
      <c r="M512" s="36"/>
      <c r="N512" s="36"/>
      <c r="O512" s="36"/>
      <c r="P512" s="36"/>
      <c r="Q512" s="36"/>
    </row>
    <row r="513" spans="1:89" ht="12.75">
      <c r="A513" s="39" t="s">
        <v>48</v>
      </c>
      <c r="B513" s="40"/>
      <c r="C513" s="41"/>
      <c r="D513" s="41"/>
      <c r="E513" s="41"/>
      <c r="F513" s="42">
        <f>SUM(F515:F521)</f>
        <v>84.68</v>
      </c>
      <c r="G513" s="109">
        <f>SUM(G515:G521)</f>
        <v>0.33947916666666667</v>
      </c>
      <c r="H513" s="131">
        <f t="shared" si="10"/>
        <v>0.004008965123602582</v>
      </c>
      <c r="I513" s="43"/>
      <c r="J513" s="43"/>
      <c r="K513" s="44"/>
      <c r="L513" s="41"/>
      <c r="M513" s="41"/>
      <c r="N513" s="41"/>
      <c r="O513" s="41"/>
      <c r="P513" s="41"/>
      <c r="Q513" s="41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</row>
    <row r="514" spans="1:17" ht="12.75">
      <c r="A514" s="46"/>
      <c r="B514" s="28"/>
      <c r="C514" s="28"/>
      <c r="D514" s="28"/>
      <c r="E514" s="28"/>
      <c r="F514" s="48" t="s">
        <v>52</v>
      </c>
      <c r="G514" s="108" t="s">
        <v>54</v>
      </c>
      <c r="H514" s="132" t="s">
        <v>55</v>
      </c>
      <c r="I514" s="18" t="s">
        <v>78</v>
      </c>
      <c r="J514" s="18" t="s">
        <v>79</v>
      </c>
      <c r="K514" s="18" t="s">
        <v>80</v>
      </c>
      <c r="L514" s="28"/>
      <c r="M514" s="28"/>
      <c r="N514" s="28"/>
      <c r="O514" s="28"/>
      <c r="P514" s="28"/>
      <c r="Q514" s="28"/>
    </row>
    <row r="515" spans="1:12" ht="12.75">
      <c r="A515" s="47">
        <v>38691</v>
      </c>
      <c r="B515" s="8" t="s">
        <v>111</v>
      </c>
      <c r="F515" s="48">
        <v>10</v>
      </c>
      <c r="G515" s="108">
        <v>0.041666666666666664</v>
      </c>
      <c r="H515" s="131">
        <f>G515/F515</f>
        <v>0.004166666666666667</v>
      </c>
      <c r="I515" s="18">
        <v>139</v>
      </c>
      <c r="J515" s="18">
        <v>59</v>
      </c>
      <c r="K515" s="60"/>
      <c r="L515" s="8" t="s">
        <v>105</v>
      </c>
    </row>
    <row r="516" spans="1:11" ht="12.75">
      <c r="A516" s="47">
        <v>38692</v>
      </c>
      <c r="F516" s="48"/>
      <c r="G516" s="108"/>
      <c r="H516" s="131" t="e">
        <f t="shared" si="10"/>
        <v>#DIV/0!</v>
      </c>
      <c r="I516" s="18"/>
      <c r="J516" s="18"/>
      <c r="K516" s="60"/>
    </row>
    <row r="517" spans="1:12" ht="12.75">
      <c r="A517" s="47">
        <v>38693</v>
      </c>
      <c r="B517" s="8" t="s">
        <v>111</v>
      </c>
      <c r="F517" s="48">
        <v>10</v>
      </c>
      <c r="G517" s="108">
        <v>0.03819444444444444</v>
      </c>
      <c r="H517" s="131">
        <f t="shared" si="10"/>
        <v>0.003819444444444444</v>
      </c>
      <c r="I517" s="18"/>
      <c r="J517" s="18"/>
      <c r="K517" s="60"/>
      <c r="L517" s="8" t="s">
        <v>247</v>
      </c>
    </row>
    <row r="518" spans="1:12" ht="12.75">
      <c r="A518" s="47">
        <v>38694</v>
      </c>
      <c r="B518" s="8" t="s">
        <v>122</v>
      </c>
      <c r="F518" s="48">
        <v>15</v>
      </c>
      <c r="G518" s="108">
        <v>0.056192129629629634</v>
      </c>
      <c r="H518" s="131">
        <f t="shared" si="10"/>
        <v>0.003746141975308642</v>
      </c>
      <c r="I518" s="18">
        <v>150</v>
      </c>
      <c r="J518" s="18"/>
      <c r="K518" s="60"/>
      <c r="L518" s="8" t="s">
        <v>247</v>
      </c>
    </row>
    <row r="519" spans="1:12" ht="12.75">
      <c r="A519" s="47">
        <v>38695</v>
      </c>
      <c r="B519" s="8" t="s">
        <v>122</v>
      </c>
      <c r="F519" s="48">
        <v>15</v>
      </c>
      <c r="G519" s="108">
        <v>0.06251157407407408</v>
      </c>
      <c r="H519" s="131">
        <f t="shared" si="10"/>
        <v>0.004167438271604939</v>
      </c>
      <c r="I519" s="18">
        <v>140</v>
      </c>
      <c r="J519" s="18">
        <v>63</v>
      </c>
      <c r="K519" s="60"/>
      <c r="L519" s="8" t="s">
        <v>105</v>
      </c>
    </row>
    <row r="520" spans="1:12" ht="12.75">
      <c r="A520" s="47">
        <v>38696</v>
      </c>
      <c r="B520" s="8" t="s">
        <v>104</v>
      </c>
      <c r="F520" s="48">
        <v>12.1</v>
      </c>
      <c r="G520" s="108">
        <v>0.05122685185185185</v>
      </c>
      <c r="H520" s="131">
        <f t="shared" si="10"/>
        <v>0.004233624119987756</v>
      </c>
      <c r="I520" s="18">
        <v>147</v>
      </c>
      <c r="J520" s="18">
        <v>61</v>
      </c>
      <c r="K520" s="60">
        <v>69</v>
      </c>
      <c r="L520" s="8" t="s">
        <v>105</v>
      </c>
    </row>
    <row r="521" spans="1:12" ht="12.75">
      <c r="A521" s="47">
        <v>38697</v>
      </c>
      <c r="B521" s="8" t="s">
        <v>253</v>
      </c>
      <c r="F521" s="48">
        <v>22.58</v>
      </c>
      <c r="G521" s="108">
        <v>0.0896875</v>
      </c>
      <c r="H521" s="131">
        <f t="shared" si="10"/>
        <v>0.003971988485385297</v>
      </c>
      <c r="I521" s="18">
        <v>144</v>
      </c>
      <c r="J521" s="18"/>
      <c r="K521" s="60">
        <v>69</v>
      </c>
      <c r="L521" s="8" t="s">
        <v>105</v>
      </c>
    </row>
    <row r="522" spans="1:17" ht="12.75">
      <c r="A522" s="35"/>
      <c r="B522" s="36"/>
      <c r="C522" s="36"/>
      <c r="D522" s="36"/>
      <c r="E522" s="36"/>
      <c r="F522" s="37"/>
      <c r="G522" s="111"/>
      <c r="H522" s="131"/>
      <c r="I522" s="38"/>
      <c r="J522" s="38"/>
      <c r="K522" s="38"/>
      <c r="L522" s="36"/>
      <c r="M522" s="36"/>
      <c r="N522" s="36"/>
      <c r="O522" s="36"/>
      <c r="P522" s="36"/>
      <c r="Q522" s="36"/>
    </row>
    <row r="523" spans="1:89" ht="12.75">
      <c r="A523" s="39" t="s">
        <v>49</v>
      </c>
      <c r="B523" s="40"/>
      <c r="C523" s="41"/>
      <c r="D523" s="41"/>
      <c r="E523" s="41"/>
      <c r="F523" s="42">
        <f>SUM(F525:F531)</f>
        <v>70</v>
      </c>
      <c r="G523" s="109">
        <f>SUM(G525:G531)</f>
        <v>0.2752083333333334</v>
      </c>
      <c r="H523" s="131">
        <f t="shared" si="10"/>
        <v>0.00393154761904762</v>
      </c>
      <c r="I523" s="43"/>
      <c r="J523" s="43"/>
      <c r="K523" s="44"/>
      <c r="L523" s="41"/>
      <c r="M523" s="41"/>
      <c r="N523" s="41"/>
      <c r="O523" s="41"/>
      <c r="P523" s="41"/>
      <c r="Q523" s="41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</row>
    <row r="524" spans="1:17" ht="12.75">
      <c r="A524" s="46"/>
      <c r="B524" s="28"/>
      <c r="C524" s="28"/>
      <c r="D524" s="28"/>
      <c r="E524" s="28"/>
      <c r="F524" s="48" t="s">
        <v>52</v>
      </c>
      <c r="G524" s="108" t="s">
        <v>54</v>
      </c>
      <c r="H524" s="132" t="s">
        <v>55</v>
      </c>
      <c r="I524" s="18" t="s">
        <v>78</v>
      </c>
      <c r="J524" s="18" t="s">
        <v>79</v>
      </c>
      <c r="K524" s="18" t="s">
        <v>80</v>
      </c>
      <c r="L524" s="28"/>
      <c r="M524" s="28"/>
      <c r="N524" s="28"/>
      <c r="O524" s="28"/>
      <c r="P524" s="28"/>
      <c r="Q524" s="28"/>
    </row>
    <row r="525" spans="1:11" ht="12.75">
      <c r="A525" s="47">
        <v>38698</v>
      </c>
      <c r="F525" s="48"/>
      <c r="G525" s="108"/>
      <c r="H525" s="131" t="e">
        <f t="shared" si="10"/>
        <v>#DIV/0!</v>
      </c>
      <c r="I525" s="18"/>
      <c r="J525" s="18"/>
      <c r="K525" s="60"/>
    </row>
    <row r="526" spans="1:11" ht="12.75">
      <c r="A526" s="47">
        <v>38699</v>
      </c>
      <c r="F526" s="48"/>
      <c r="G526" s="108"/>
      <c r="H526" s="131" t="e">
        <f t="shared" si="10"/>
        <v>#DIV/0!</v>
      </c>
      <c r="I526" s="18"/>
      <c r="J526" s="18"/>
      <c r="K526" s="60"/>
    </row>
    <row r="527" spans="1:12" ht="12.75">
      <c r="A527" s="47">
        <v>38700</v>
      </c>
      <c r="B527" s="8" t="s">
        <v>122</v>
      </c>
      <c r="F527" s="48">
        <v>15</v>
      </c>
      <c r="G527" s="108">
        <v>0.059895833333333336</v>
      </c>
      <c r="H527" s="131">
        <f t="shared" si="10"/>
        <v>0.003993055555555556</v>
      </c>
      <c r="I527" s="18">
        <v>136</v>
      </c>
      <c r="J527" s="18"/>
      <c r="K527" s="60">
        <v>69</v>
      </c>
      <c r="L527" s="8" t="s">
        <v>251</v>
      </c>
    </row>
    <row r="528" spans="1:12" ht="12.75">
      <c r="A528" s="47">
        <v>38701</v>
      </c>
      <c r="B528" s="8" t="s">
        <v>120</v>
      </c>
      <c r="F528" s="48">
        <v>5</v>
      </c>
      <c r="G528" s="108">
        <v>0.019108796296296294</v>
      </c>
      <c r="H528" s="131">
        <f t="shared" si="10"/>
        <v>0.0038217592592592587</v>
      </c>
      <c r="I528" s="18">
        <v>139</v>
      </c>
      <c r="J528" s="18"/>
      <c r="K528" s="60">
        <v>69</v>
      </c>
      <c r="L528" s="8" t="s">
        <v>247</v>
      </c>
    </row>
    <row r="529" spans="1:12" ht="12.75">
      <c r="A529" s="47">
        <v>38702</v>
      </c>
      <c r="B529" s="8" t="s">
        <v>122</v>
      </c>
      <c r="F529" s="48">
        <v>15</v>
      </c>
      <c r="G529" s="108">
        <v>0.06251157407407408</v>
      </c>
      <c r="H529" s="131">
        <f>G529/F529</f>
        <v>0.004167438271604939</v>
      </c>
      <c r="I529" s="18">
        <v>140</v>
      </c>
      <c r="J529" s="18"/>
      <c r="K529" s="60">
        <v>69</v>
      </c>
      <c r="L529" s="8" t="s">
        <v>242</v>
      </c>
    </row>
    <row r="530" spans="1:11" ht="12.75">
      <c r="A530" s="47">
        <v>38703</v>
      </c>
      <c r="F530" s="48"/>
      <c r="G530" s="108"/>
      <c r="H530" s="131" t="e">
        <f t="shared" si="10"/>
        <v>#DIV/0!</v>
      </c>
      <c r="I530" s="18"/>
      <c r="J530" s="18"/>
      <c r="K530" s="60"/>
    </row>
    <row r="531" spans="1:12" ht="12.75">
      <c r="A531" s="47">
        <v>38704</v>
      </c>
      <c r="B531" s="8" t="s">
        <v>132</v>
      </c>
      <c r="F531" s="48">
        <v>35</v>
      </c>
      <c r="G531" s="108">
        <v>0.13369212962962965</v>
      </c>
      <c r="H531" s="131">
        <f t="shared" si="10"/>
        <v>0.0038197751322751328</v>
      </c>
      <c r="I531" s="18">
        <v>150</v>
      </c>
      <c r="J531" s="18"/>
      <c r="K531" s="60">
        <v>68.5</v>
      </c>
      <c r="L531" s="8" t="s">
        <v>247</v>
      </c>
    </row>
    <row r="532" spans="1:17" ht="12.75">
      <c r="A532" s="35"/>
      <c r="B532" s="36"/>
      <c r="C532" s="36"/>
      <c r="D532" s="36"/>
      <c r="E532" s="36"/>
      <c r="F532" s="37"/>
      <c r="G532" s="111"/>
      <c r="H532" s="131"/>
      <c r="I532" s="38"/>
      <c r="J532" s="38"/>
      <c r="K532" s="38"/>
      <c r="L532" s="36"/>
      <c r="M532" s="36"/>
      <c r="N532" s="36"/>
      <c r="O532" s="36"/>
      <c r="P532" s="36"/>
      <c r="Q532" s="36"/>
    </row>
    <row r="533" spans="1:89" ht="12.75">
      <c r="A533" s="39" t="s">
        <v>50</v>
      </c>
      <c r="B533" s="40"/>
      <c r="C533" s="41"/>
      <c r="D533" s="41"/>
      <c r="E533" s="41"/>
      <c r="F533" s="42">
        <f>SUM(F535:F541)</f>
        <v>85</v>
      </c>
      <c r="G533" s="109">
        <f>SUM(G535:G541)</f>
        <v>0.34942129629629626</v>
      </c>
      <c r="H533" s="131">
        <f t="shared" si="10"/>
        <v>0.004110838779956426</v>
      </c>
      <c r="I533" s="43"/>
      <c r="J533" s="43"/>
      <c r="K533" s="44"/>
      <c r="L533" s="41"/>
      <c r="M533" s="41"/>
      <c r="N533" s="41"/>
      <c r="O533" s="41"/>
      <c r="P533" s="41"/>
      <c r="Q533" s="41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</row>
    <row r="534" spans="1:17" ht="12.75">
      <c r="A534" s="46"/>
      <c r="B534" s="28"/>
      <c r="C534" s="28"/>
      <c r="D534" s="28"/>
      <c r="E534" s="28"/>
      <c r="F534" s="48" t="s">
        <v>52</v>
      </c>
      <c r="G534" s="108" t="s">
        <v>54</v>
      </c>
      <c r="H534" s="132" t="s">
        <v>55</v>
      </c>
      <c r="I534" s="18" t="s">
        <v>78</v>
      </c>
      <c r="J534" s="18" t="s">
        <v>79</v>
      </c>
      <c r="K534" s="18" t="s">
        <v>80</v>
      </c>
      <c r="L534" s="28"/>
      <c r="M534" s="28"/>
      <c r="N534" s="28"/>
      <c r="O534" s="28"/>
      <c r="P534" s="28"/>
      <c r="Q534" s="28"/>
    </row>
    <row r="535" spans="1:11" ht="12.75">
      <c r="A535" s="47">
        <v>38705</v>
      </c>
      <c r="F535" s="48"/>
      <c r="G535" s="108"/>
      <c r="H535" s="131" t="e">
        <f t="shared" si="10"/>
        <v>#DIV/0!</v>
      </c>
      <c r="I535" s="18"/>
      <c r="J535" s="18"/>
      <c r="K535" s="60"/>
    </row>
    <row r="536" spans="1:12" ht="12.75">
      <c r="A536" s="47">
        <v>38706</v>
      </c>
      <c r="B536" s="8" t="s">
        <v>122</v>
      </c>
      <c r="F536" s="48">
        <v>15</v>
      </c>
      <c r="G536" s="108">
        <v>0.06251157407407408</v>
      </c>
      <c r="H536" s="131">
        <f>G536/F536</f>
        <v>0.004167438271604939</v>
      </c>
      <c r="I536" s="18">
        <v>163</v>
      </c>
      <c r="J536" s="18"/>
      <c r="K536" s="60">
        <v>69</v>
      </c>
      <c r="L536" s="8" t="s">
        <v>242</v>
      </c>
    </row>
    <row r="537" spans="1:12" ht="12.75">
      <c r="A537" s="47">
        <v>38707</v>
      </c>
      <c r="B537" s="8" t="s">
        <v>122</v>
      </c>
      <c r="F537" s="48">
        <v>15</v>
      </c>
      <c r="G537" s="108">
        <v>0.057731481481481474</v>
      </c>
      <c r="H537" s="131">
        <f>G537/F537</f>
        <v>0.003848765432098765</v>
      </c>
      <c r="I537" s="18">
        <v>151</v>
      </c>
      <c r="J537" s="18"/>
      <c r="K537" s="60"/>
      <c r="L537" s="8" t="s">
        <v>254</v>
      </c>
    </row>
    <row r="538" spans="1:12" ht="12.75">
      <c r="A538" s="47">
        <v>38708</v>
      </c>
      <c r="B538" s="8" t="s">
        <v>122</v>
      </c>
      <c r="F538" s="48">
        <v>15</v>
      </c>
      <c r="G538" s="108">
        <v>0.06251157407407408</v>
      </c>
      <c r="H538" s="131">
        <f t="shared" si="10"/>
        <v>0.004167438271604939</v>
      </c>
      <c r="I538" s="18">
        <v>137</v>
      </c>
      <c r="J538" s="18">
        <v>59</v>
      </c>
      <c r="K538" s="60"/>
      <c r="L538" s="8" t="s">
        <v>242</v>
      </c>
    </row>
    <row r="539" spans="1:12" ht="12.75">
      <c r="A539" s="47">
        <v>38709</v>
      </c>
      <c r="B539" s="8" t="s">
        <v>111</v>
      </c>
      <c r="F539" s="48">
        <v>10</v>
      </c>
      <c r="G539" s="108">
        <v>0.041666666666666664</v>
      </c>
      <c r="H539" s="131">
        <f t="shared" si="10"/>
        <v>0.004166666666666667</v>
      </c>
      <c r="I539" s="18"/>
      <c r="J539" s="18"/>
      <c r="K539" s="60"/>
      <c r="L539" s="8" t="s">
        <v>242</v>
      </c>
    </row>
    <row r="540" spans="1:11" ht="12.75">
      <c r="A540" s="47">
        <v>38710</v>
      </c>
      <c r="F540" s="48"/>
      <c r="G540" s="108"/>
      <c r="H540" s="131" t="e">
        <f t="shared" si="10"/>
        <v>#DIV/0!</v>
      </c>
      <c r="I540" s="18"/>
      <c r="J540" s="18"/>
      <c r="K540" s="60"/>
    </row>
    <row r="541" spans="1:12" ht="12.75">
      <c r="A541" s="47">
        <v>38711</v>
      </c>
      <c r="B541" s="8" t="s">
        <v>224</v>
      </c>
      <c r="F541" s="48">
        <v>30</v>
      </c>
      <c r="G541" s="108">
        <v>0.125</v>
      </c>
      <c r="H541" s="131">
        <f t="shared" si="10"/>
        <v>0.004166666666666667</v>
      </c>
      <c r="I541" s="18"/>
      <c r="J541" s="18"/>
      <c r="K541" s="60">
        <v>69</v>
      </c>
      <c r="L541" s="8" t="s">
        <v>242</v>
      </c>
    </row>
    <row r="542" spans="1:17" ht="12.75">
      <c r="A542" s="50"/>
      <c r="B542" s="36"/>
      <c r="C542" s="36"/>
      <c r="D542" s="36"/>
      <c r="E542" s="36"/>
      <c r="F542" s="37"/>
      <c r="G542" s="111"/>
      <c r="H542" s="131"/>
      <c r="I542" s="38"/>
      <c r="J542" s="38"/>
      <c r="K542" s="38"/>
      <c r="L542" s="36"/>
      <c r="M542" s="36"/>
      <c r="N542" s="36"/>
      <c r="O542" s="36"/>
      <c r="P542" s="36"/>
      <c r="Q542" s="36"/>
    </row>
    <row r="543" spans="1:89" ht="12.75">
      <c r="A543" s="39" t="s">
        <v>51</v>
      </c>
      <c r="B543" s="40"/>
      <c r="C543" s="41"/>
      <c r="D543" s="41"/>
      <c r="E543" s="41"/>
      <c r="F543" s="42">
        <f>SUM(F545:F551)</f>
        <v>45</v>
      </c>
      <c r="G543" s="109">
        <f>SUM(G545:G551)</f>
        <v>0.17320601851851852</v>
      </c>
      <c r="H543" s="131">
        <f t="shared" si="10"/>
        <v>0.003849022633744856</v>
      </c>
      <c r="I543" s="43"/>
      <c r="J543" s="43"/>
      <c r="K543" s="44"/>
      <c r="L543" s="41"/>
      <c r="M543" s="41"/>
      <c r="N543" s="41"/>
      <c r="O543" s="41"/>
      <c r="P543" s="41"/>
      <c r="Q543" s="41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</row>
    <row r="544" spans="1:17" ht="12.75">
      <c r="A544" s="46"/>
      <c r="B544" s="28"/>
      <c r="C544" s="28"/>
      <c r="D544" s="28"/>
      <c r="E544" s="28"/>
      <c r="F544" s="48" t="s">
        <v>52</v>
      </c>
      <c r="G544" s="108" t="s">
        <v>54</v>
      </c>
      <c r="H544" s="132" t="s">
        <v>55</v>
      </c>
      <c r="I544" s="18" t="s">
        <v>78</v>
      </c>
      <c r="J544" s="18" t="s">
        <v>79</v>
      </c>
      <c r="K544" s="18" t="s">
        <v>80</v>
      </c>
      <c r="L544" s="28"/>
      <c r="M544" s="28"/>
      <c r="N544" s="28"/>
      <c r="O544" s="28"/>
      <c r="P544" s="28"/>
      <c r="Q544" s="28"/>
    </row>
    <row r="545" spans="1:11" ht="12.75">
      <c r="A545" s="47">
        <v>38712</v>
      </c>
      <c r="F545" s="48"/>
      <c r="G545" s="108"/>
      <c r="H545" s="131" t="e">
        <f t="shared" si="10"/>
        <v>#DIV/0!</v>
      </c>
      <c r="I545" s="18"/>
      <c r="J545" s="18"/>
      <c r="K545" s="60"/>
    </row>
    <row r="546" spans="1:12" ht="12.75">
      <c r="A546" s="47">
        <v>38713</v>
      </c>
      <c r="B546" s="8" t="s">
        <v>122</v>
      </c>
      <c r="F546" s="48">
        <v>15</v>
      </c>
      <c r="G546" s="108">
        <v>0.059953703703703703</v>
      </c>
      <c r="H546" s="131">
        <f>G546/F546</f>
        <v>0.003996913580246913</v>
      </c>
      <c r="I546" s="18">
        <v>148</v>
      </c>
      <c r="J546" s="18"/>
      <c r="K546" s="60"/>
      <c r="L546" s="8" t="s">
        <v>251</v>
      </c>
    </row>
    <row r="547" spans="1:12" ht="12.75">
      <c r="A547" s="47">
        <v>38714</v>
      </c>
      <c r="B547" s="8" t="s">
        <v>111</v>
      </c>
      <c r="F547" s="48">
        <v>10</v>
      </c>
      <c r="G547" s="108">
        <v>0.038252314814814815</v>
      </c>
      <c r="H547" s="131">
        <f t="shared" si="10"/>
        <v>0.0038252314814814815</v>
      </c>
      <c r="I547" s="18">
        <v>150</v>
      </c>
      <c r="J547" s="18">
        <v>65</v>
      </c>
      <c r="K547" s="61"/>
      <c r="L547" s="8" t="s">
        <v>198</v>
      </c>
    </row>
    <row r="548" spans="1:12" ht="12.75">
      <c r="A548" s="47">
        <v>38715</v>
      </c>
      <c r="B548" s="8" t="s">
        <v>111</v>
      </c>
      <c r="F548" s="48">
        <v>10</v>
      </c>
      <c r="G548" s="108">
        <v>0.03990740740740741</v>
      </c>
      <c r="H548" s="131">
        <f t="shared" si="10"/>
        <v>0.003990740740740741</v>
      </c>
      <c r="I548" s="18">
        <v>147</v>
      </c>
      <c r="J548" s="18"/>
      <c r="K548" s="61"/>
      <c r="L548" s="8" t="s">
        <v>105</v>
      </c>
    </row>
    <row r="549" spans="1:12" ht="12.75">
      <c r="A549" s="47">
        <v>38716</v>
      </c>
      <c r="B549" s="8" t="s">
        <v>120</v>
      </c>
      <c r="F549" s="48">
        <v>5</v>
      </c>
      <c r="G549" s="108">
        <v>0.019756944444444445</v>
      </c>
      <c r="H549" s="131">
        <f t="shared" si="10"/>
        <v>0.003951388888888889</v>
      </c>
      <c r="I549" s="18">
        <v>160</v>
      </c>
      <c r="J549" s="18"/>
      <c r="K549" s="61"/>
      <c r="L549" s="8" t="s">
        <v>105</v>
      </c>
    </row>
    <row r="550" spans="1:12" ht="12.75">
      <c r="A550" s="47">
        <v>38717</v>
      </c>
      <c r="B550" s="8" t="s">
        <v>255</v>
      </c>
      <c r="F550" s="48">
        <v>5</v>
      </c>
      <c r="G550" s="108">
        <v>0.015335648148148147</v>
      </c>
      <c r="H550" s="131">
        <f t="shared" si="10"/>
        <v>0.0030671296296296293</v>
      </c>
      <c r="I550" s="18">
        <v>166</v>
      </c>
      <c r="J550" s="18"/>
      <c r="K550" s="61"/>
      <c r="L550" s="8" t="s">
        <v>110</v>
      </c>
    </row>
    <row r="551" spans="1:11" ht="12.75">
      <c r="A551" s="47">
        <v>38718</v>
      </c>
      <c r="F551" s="48"/>
      <c r="G551" s="108"/>
      <c r="H551" s="131" t="e">
        <f t="shared" si="10"/>
        <v>#DIV/0!</v>
      </c>
      <c r="I551" s="18"/>
      <c r="J551" s="18"/>
      <c r="K551" s="61"/>
    </row>
    <row r="552" spans="1:10" ht="12.75">
      <c r="A552" s="51"/>
      <c r="F552" s="52"/>
      <c r="G552" s="112"/>
      <c r="H552" s="134"/>
      <c r="I552" s="54"/>
      <c r="J552" s="54"/>
    </row>
    <row r="553" spans="1:10" ht="12.75">
      <c r="A553" s="51"/>
      <c r="F553" s="52"/>
      <c r="G553" s="112"/>
      <c r="H553" s="134"/>
      <c r="I553" s="54"/>
      <c r="J553" s="54"/>
    </row>
    <row r="554" spans="1:10" ht="12.75">
      <c r="A554" s="55"/>
      <c r="F554" s="56"/>
      <c r="G554" s="113"/>
      <c r="I554" s="7"/>
      <c r="J554" s="7"/>
    </row>
    <row r="555" ht="12.75">
      <c r="G555" s="114"/>
    </row>
    <row r="556" ht="12.75">
      <c r="G556" s="114"/>
    </row>
    <row r="557" ht="12.75">
      <c r="G557" s="114"/>
    </row>
    <row r="558" ht="12.75">
      <c r="G558" s="114"/>
    </row>
    <row r="559" ht="12.75">
      <c r="G559" s="114"/>
    </row>
    <row r="560" ht="12.75">
      <c r="G560" s="114"/>
    </row>
    <row r="561" ht="12.75">
      <c r="G561" s="114"/>
    </row>
    <row r="562" ht="12.75">
      <c r="G562" s="114"/>
    </row>
    <row r="563" ht="12.75">
      <c r="G563" s="114"/>
    </row>
    <row r="564" ht="12.75">
      <c r="G564" s="114"/>
    </row>
    <row r="565" ht="12.75">
      <c r="G565" s="114"/>
    </row>
    <row r="566" ht="12.75">
      <c r="G566" s="114"/>
    </row>
    <row r="567" ht="12.75">
      <c r="G567" s="114"/>
    </row>
    <row r="568" ht="12.75">
      <c r="G568" s="114"/>
    </row>
    <row r="569" ht="12.75">
      <c r="G569" s="114"/>
    </row>
    <row r="570" ht="12.75">
      <c r="G570" s="114"/>
    </row>
    <row r="571" ht="12.75">
      <c r="G571" s="114"/>
    </row>
    <row r="572" ht="12.75">
      <c r="G572" s="114"/>
    </row>
    <row r="573" ht="12.75">
      <c r="G573" s="114"/>
    </row>
    <row r="574" ht="12.75">
      <c r="G574" s="114"/>
    </row>
    <row r="575" ht="12.75">
      <c r="G575" s="114"/>
    </row>
    <row r="576" ht="12.75">
      <c r="G576" s="114"/>
    </row>
    <row r="577" ht="12.75">
      <c r="G577" s="114"/>
    </row>
    <row r="578" ht="12.75">
      <c r="G578" s="114"/>
    </row>
    <row r="579" ht="12.75">
      <c r="G579" s="114"/>
    </row>
    <row r="580" ht="12.75">
      <c r="G580" s="114"/>
    </row>
    <row r="581" ht="12.75">
      <c r="G581" s="114"/>
    </row>
    <row r="582" ht="12.75">
      <c r="G582" s="114"/>
    </row>
    <row r="583" ht="12.75">
      <c r="G583" s="114"/>
    </row>
    <row r="584" ht="12.75">
      <c r="G584" s="114"/>
    </row>
    <row r="585" ht="12.75">
      <c r="G585" s="114"/>
    </row>
    <row r="586" ht="12.75">
      <c r="G586" s="114"/>
    </row>
    <row r="639" ht="12.75">
      <c r="B639" s="57"/>
    </row>
    <row r="640" ht="12.75">
      <c r="B640" s="57"/>
    </row>
    <row r="641" ht="12.75">
      <c r="B641" s="57"/>
    </row>
    <row r="642" ht="12.75">
      <c r="B642" s="57"/>
    </row>
    <row r="643" ht="12.75">
      <c r="B643" s="57"/>
    </row>
    <row r="644" ht="12.75">
      <c r="B644" s="57"/>
    </row>
    <row r="645" ht="12.75">
      <c r="B645" s="57"/>
    </row>
    <row r="646" ht="12.75">
      <c r="B646" s="57"/>
    </row>
    <row r="647" ht="12.75">
      <c r="B647" s="57"/>
    </row>
    <row r="648" ht="12.75">
      <c r="B648" s="57"/>
    </row>
    <row r="649" ht="12.75">
      <c r="B649" s="57"/>
    </row>
    <row r="650" ht="12.75">
      <c r="B650" s="57"/>
    </row>
    <row r="651" ht="12.75">
      <c r="B651" s="57"/>
    </row>
    <row r="652" ht="12.75">
      <c r="B652" s="57"/>
    </row>
    <row r="653" ht="12.75">
      <c r="B653" s="57"/>
    </row>
    <row r="654" ht="12.75">
      <c r="B654" s="57"/>
    </row>
    <row r="655" ht="12.75">
      <c r="B655" s="57"/>
    </row>
    <row r="656" ht="12.75">
      <c r="B656" s="57"/>
    </row>
    <row r="657" ht="12.75">
      <c r="B657" s="57"/>
    </row>
    <row r="658" ht="12.75">
      <c r="B658" s="57"/>
    </row>
    <row r="659" ht="12.75">
      <c r="B659" s="57"/>
    </row>
    <row r="660" ht="12.75">
      <c r="B660" s="57"/>
    </row>
    <row r="661" ht="12.75">
      <c r="B661" s="57"/>
    </row>
    <row r="662" ht="12.75">
      <c r="B662" s="57"/>
    </row>
    <row r="663" ht="12.75">
      <c r="B663" s="57"/>
    </row>
    <row r="664" ht="12.75">
      <c r="B664" s="57"/>
    </row>
    <row r="665" ht="12.75">
      <c r="B665" s="57"/>
    </row>
    <row r="666" ht="12.75">
      <c r="B666" s="57"/>
    </row>
    <row r="667" ht="12.75">
      <c r="B667" s="57"/>
    </row>
    <row r="668" ht="12.75">
      <c r="B668" s="57"/>
    </row>
    <row r="669" ht="12.75">
      <c r="B669" s="57"/>
    </row>
    <row r="670" ht="12.75">
      <c r="B670" s="57"/>
    </row>
    <row r="671" ht="12.75">
      <c r="B671" s="57"/>
    </row>
    <row r="672" ht="12.75">
      <c r="B672" s="57"/>
    </row>
    <row r="673" ht="12.75">
      <c r="B673" s="57"/>
    </row>
    <row r="674" ht="12.75">
      <c r="B674" s="57"/>
    </row>
    <row r="675" ht="12.75">
      <c r="B675" s="57"/>
    </row>
    <row r="676" ht="12.75">
      <c r="B676" s="57"/>
    </row>
    <row r="677" ht="12.75">
      <c r="B677" s="57"/>
    </row>
    <row r="678" ht="12.75">
      <c r="B678" s="57"/>
    </row>
    <row r="679" ht="12.75">
      <c r="B679" s="57"/>
    </row>
    <row r="680" ht="12.75">
      <c r="B680" s="57"/>
    </row>
    <row r="681" ht="12.75">
      <c r="B681" s="57"/>
    </row>
    <row r="682" ht="12.75">
      <c r="B682" s="57"/>
    </row>
    <row r="683" ht="12.75">
      <c r="B683" s="57"/>
    </row>
    <row r="684" ht="12.75">
      <c r="B684" s="57"/>
    </row>
    <row r="685" ht="12.75">
      <c r="B685" s="57"/>
    </row>
    <row r="686" ht="12.75">
      <c r="B686" s="57"/>
    </row>
    <row r="687" ht="12.75">
      <c r="B687" s="57"/>
    </row>
    <row r="688" ht="12.75">
      <c r="B688" s="57"/>
    </row>
    <row r="689" ht="12.75">
      <c r="B689" s="57"/>
    </row>
    <row r="690" ht="12.75">
      <c r="B690" s="57"/>
    </row>
    <row r="691" ht="12.75">
      <c r="B691" s="58"/>
    </row>
    <row r="692" ht="12.75">
      <c r="B692" s="58"/>
    </row>
    <row r="693" ht="12.75">
      <c r="B693" s="58"/>
    </row>
    <row r="694" ht="12.75">
      <c r="B694" s="5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7"/>
  <sheetViews>
    <sheetView workbookViewId="0" topLeftCell="A1">
      <pane xSplit="7" ySplit="18" topLeftCell="H19" activePane="bottomRight" state="frozen"/>
      <selection pane="topLeft" activeCell="A1" sqref="A1"/>
      <selection pane="topRight" activeCell="K6" sqref="K6"/>
      <selection pane="bottomLeft" activeCell="G21" sqref="G21:H549"/>
      <selection pane="bottomRight" activeCell="H26" sqref="H26"/>
    </sheetView>
  </sheetViews>
  <sheetFormatPr defaultColWidth="11.421875" defaultRowHeight="12.75"/>
  <cols>
    <col min="1" max="1" width="4.28125" style="62" customWidth="1"/>
    <col min="2" max="2" width="18.57421875" style="58" customWidth="1"/>
    <col min="3" max="3" width="10.28125" style="58" customWidth="1"/>
    <col min="4" max="4" width="10.140625" style="58" customWidth="1"/>
    <col min="5" max="6" width="10.28125" style="58" customWidth="1"/>
    <col min="7" max="7" width="13.57421875" style="62" customWidth="1"/>
    <col min="8" max="8" width="11.421875" style="58" customWidth="1"/>
    <col min="9" max="18" width="4.28125" style="58" customWidth="1"/>
    <col min="19" max="16384" width="11.421875" style="58" customWidth="1"/>
  </cols>
  <sheetData>
    <row r="1" spans="8:18" ht="12.75">
      <c r="H1" s="136" t="s">
        <v>99</v>
      </c>
      <c r="I1" s="136"/>
      <c r="J1" s="137"/>
      <c r="K1" s="137"/>
      <c r="L1" s="137"/>
      <c r="M1" s="137"/>
      <c r="N1" s="137"/>
      <c r="O1" s="137"/>
      <c r="P1" s="137"/>
      <c r="Q1" s="137"/>
      <c r="R1" s="137"/>
    </row>
    <row r="2" spans="8:18" ht="15.75">
      <c r="H2" s="138" t="s">
        <v>89</v>
      </c>
      <c r="I2" s="139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62" customFormat="1" ht="15.75">
      <c r="A3" s="119" t="s">
        <v>72</v>
      </c>
      <c r="B3" s="120" t="s">
        <v>73</v>
      </c>
      <c r="C3" s="119" t="s">
        <v>81</v>
      </c>
      <c r="D3" s="119" t="s">
        <v>74</v>
      </c>
      <c r="E3" s="119" t="s">
        <v>75</v>
      </c>
      <c r="F3" s="119" t="s">
        <v>76</v>
      </c>
      <c r="G3" s="119" t="s">
        <v>87</v>
      </c>
      <c r="H3" s="138" t="s">
        <v>90</v>
      </c>
      <c r="I3" s="140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15.75">
      <c r="A4" s="107"/>
      <c r="B4" s="104"/>
      <c r="C4" s="104"/>
      <c r="D4" s="104"/>
      <c r="E4" s="104"/>
      <c r="F4" s="104"/>
      <c r="G4" s="107"/>
      <c r="H4" s="138" t="s">
        <v>91</v>
      </c>
      <c r="I4" s="142"/>
      <c r="J4" s="137"/>
      <c r="K4" s="137"/>
      <c r="L4" s="137"/>
      <c r="M4" s="137"/>
      <c r="N4" s="137"/>
      <c r="O4" s="137"/>
      <c r="P4" s="137"/>
      <c r="Q4" s="137"/>
      <c r="R4" s="137"/>
    </row>
    <row r="5" spans="8:18" ht="15.75">
      <c r="H5" s="138" t="s">
        <v>92</v>
      </c>
      <c r="I5" s="142"/>
      <c r="J5" s="137"/>
      <c r="K5" s="137"/>
      <c r="L5" s="137"/>
      <c r="M5" s="137"/>
      <c r="N5" s="137"/>
      <c r="O5" s="137"/>
      <c r="P5" s="137"/>
      <c r="Q5" s="137"/>
      <c r="R5" s="137"/>
    </row>
    <row r="6" spans="1:18" ht="15.75">
      <c r="A6" s="117">
        <v>1</v>
      </c>
      <c r="B6" s="118" t="s">
        <v>113</v>
      </c>
      <c r="C6" s="117">
        <v>800</v>
      </c>
      <c r="D6" s="117">
        <f>SUM(I$26:I$545)</f>
        <v>28</v>
      </c>
      <c r="E6" s="117">
        <v>1000</v>
      </c>
      <c r="F6" s="117">
        <f>E6-D6-C6</f>
        <v>172</v>
      </c>
      <c r="G6" s="121">
        <f>IF(F6=0,0,(100/E6*F6-100)*-1)</f>
        <v>82.8</v>
      </c>
      <c r="H6" s="138"/>
      <c r="I6" s="142"/>
      <c r="J6" s="137"/>
      <c r="K6" s="137"/>
      <c r="L6" s="137"/>
      <c r="M6" s="137"/>
      <c r="N6" s="137"/>
      <c r="O6" s="137"/>
      <c r="P6" s="137"/>
      <c r="Q6" s="137"/>
      <c r="R6" s="137"/>
    </row>
    <row r="7" spans="1:18" s="62" customFormat="1" ht="15.75">
      <c r="A7" s="117">
        <v>2</v>
      </c>
      <c r="B7" s="118" t="s">
        <v>114</v>
      </c>
      <c r="C7" s="117">
        <v>1000</v>
      </c>
      <c r="D7" s="117">
        <f>SUM(J$26:J$545)</f>
        <v>615.8100000000002</v>
      </c>
      <c r="E7" s="117">
        <v>1000</v>
      </c>
      <c r="F7" s="117">
        <f aca="true" t="shared" si="0" ref="F7:F15">E7-D7-C7</f>
        <v>-615.8100000000002</v>
      </c>
      <c r="G7" s="121">
        <f>IF(F7=0,0,(100/E7*F7-100)*-1)</f>
        <v>161.58100000000002</v>
      </c>
      <c r="H7" s="138" t="s">
        <v>93</v>
      </c>
      <c r="I7" s="142"/>
      <c r="J7" s="140"/>
      <c r="K7" s="140"/>
      <c r="L7" s="140"/>
      <c r="M7" s="141"/>
      <c r="N7" s="141"/>
      <c r="O7" s="141"/>
      <c r="P7" s="141"/>
      <c r="Q7" s="141"/>
      <c r="R7" s="141"/>
    </row>
    <row r="8" spans="1:18" ht="15.75">
      <c r="A8" s="117">
        <v>3</v>
      </c>
      <c r="B8" s="118" t="s">
        <v>115</v>
      </c>
      <c r="C8" s="117">
        <v>300</v>
      </c>
      <c r="D8" s="117">
        <f>SUM(K$26:K$545)</f>
        <v>891.105</v>
      </c>
      <c r="E8" s="117">
        <v>1000</v>
      </c>
      <c r="F8" s="117">
        <f t="shared" si="0"/>
        <v>-191.10500000000002</v>
      </c>
      <c r="G8" s="121">
        <f aca="true" t="shared" si="1" ref="G8:G15">IF(F8=0,0,(100/E8*F8-100)*-1)</f>
        <v>119.1105</v>
      </c>
      <c r="H8" s="138" t="s">
        <v>94</v>
      </c>
      <c r="I8" s="139"/>
      <c r="J8" s="142"/>
      <c r="K8" s="142"/>
      <c r="L8" s="142"/>
      <c r="M8" s="137"/>
      <c r="N8" s="137"/>
      <c r="O8" s="137"/>
      <c r="P8" s="137"/>
      <c r="Q8" s="137"/>
      <c r="R8" s="137"/>
    </row>
    <row r="9" spans="1:18" ht="15.75">
      <c r="A9" s="117">
        <v>4</v>
      </c>
      <c r="B9" s="118" t="s">
        <v>136</v>
      </c>
      <c r="C9" s="117">
        <v>0</v>
      </c>
      <c r="D9" s="117">
        <f>SUM(L$26:L$545)</f>
        <v>1559.5840000000003</v>
      </c>
      <c r="E9" s="117">
        <v>1000</v>
      </c>
      <c r="F9" s="117">
        <f t="shared" si="0"/>
        <v>-559.5840000000003</v>
      </c>
      <c r="G9" s="121">
        <f t="shared" si="1"/>
        <v>155.95840000000004</v>
      </c>
      <c r="H9" s="138" t="s">
        <v>95</v>
      </c>
      <c r="I9" s="139"/>
      <c r="J9" s="142"/>
      <c r="K9" s="142"/>
      <c r="L9" s="142"/>
      <c r="M9" s="137"/>
      <c r="N9" s="137"/>
      <c r="O9" s="137"/>
      <c r="P9" s="137"/>
      <c r="Q9" s="137"/>
      <c r="R9" s="137"/>
    </row>
    <row r="10" spans="1:18" ht="15.75">
      <c r="A10" s="117">
        <v>5</v>
      </c>
      <c r="B10" s="118" t="s">
        <v>250</v>
      </c>
      <c r="C10" s="117">
        <v>0</v>
      </c>
      <c r="D10" s="117">
        <f>SUM(M24:M554)</f>
        <v>110.41</v>
      </c>
      <c r="E10" s="117">
        <v>1000</v>
      </c>
      <c r="F10" s="117">
        <f t="shared" si="0"/>
        <v>889.59</v>
      </c>
      <c r="G10" s="121">
        <f t="shared" si="1"/>
        <v>11.040999999999997</v>
      </c>
      <c r="H10" s="138"/>
      <c r="I10" s="139"/>
      <c r="J10" s="142"/>
      <c r="K10" s="142"/>
      <c r="L10" s="142"/>
      <c r="M10" s="137"/>
      <c r="N10" s="137"/>
      <c r="O10" s="137"/>
      <c r="P10" s="137"/>
      <c r="Q10" s="137"/>
      <c r="R10" s="137"/>
    </row>
    <row r="11" spans="1:18" ht="15.75">
      <c r="A11" s="117">
        <v>6</v>
      </c>
      <c r="B11" s="118" t="s">
        <v>82</v>
      </c>
      <c r="C11" s="117">
        <v>0</v>
      </c>
      <c r="D11" s="117">
        <f>SUM(N25:N555)</f>
        <v>0</v>
      </c>
      <c r="E11" s="117">
        <v>0</v>
      </c>
      <c r="F11" s="117">
        <f t="shared" si="0"/>
        <v>0</v>
      </c>
      <c r="G11" s="121">
        <f t="shared" si="1"/>
        <v>0</v>
      </c>
      <c r="H11" s="138" t="s">
        <v>96</v>
      </c>
      <c r="I11" s="136"/>
      <c r="J11" s="142"/>
      <c r="K11" s="142"/>
      <c r="L11" s="142"/>
      <c r="M11" s="137"/>
      <c r="N11" s="137"/>
      <c r="O11" s="137"/>
      <c r="P11" s="137"/>
      <c r="Q11" s="137"/>
      <c r="R11" s="137"/>
    </row>
    <row r="12" spans="1:18" ht="15.75">
      <c r="A12" s="117">
        <v>7</v>
      </c>
      <c r="B12" s="118" t="s">
        <v>83</v>
      </c>
      <c r="C12" s="117">
        <v>0</v>
      </c>
      <c r="D12" s="117">
        <f>SUM(O26:O556)</f>
        <v>0</v>
      </c>
      <c r="E12" s="117">
        <v>0</v>
      </c>
      <c r="F12" s="117">
        <f t="shared" si="0"/>
        <v>0</v>
      </c>
      <c r="G12" s="121">
        <f t="shared" si="1"/>
        <v>0</v>
      </c>
      <c r="H12" s="138" t="s">
        <v>97</v>
      </c>
      <c r="I12" s="139"/>
      <c r="J12" s="142"/>
      <c r="K12" s="142"/>
      <c r="L12" s="142"/>
      <c r="M12" s="137"/>
      <c r="N12" s="137"/>
      <c r="O12" s="137"/>
      <c r="P12" s="137"/>
      <c r="Q12" s="137"/>
      <c r="R12" s="137"/>
    </row>
    <row r="13" spans="1:18" ht="15.75">
      <c r="A13" s="117">
        <v>8</v>
      </c>
      <c r="B13" s="118" t="s">
        <v>84</v>
      </c>
      <c r="C13" s="117">
        <v>0</v>
      </c>
      <c r="D13" s="117">
        <f>SUM(P27:P557)</f>
        <v>0</v>
      </c>
      <c r="E13" s="117">
        <v>0</v>
      </c>
      <c r="F13" s="117">
        <f t="shared" si="0"/>
        <v>0</v>
      </c>
      <c r="G13" s="121">
        <f t="shared" si="1"/>
        <v>0</v>
      </c>
      <c r="H13" s="138" t="s">
        <v>98</v>
      </c>
      <c r="I13" s="139"/>
      <c r="J13" s="142"/>
      <c r="K13" s="142"/>
      <c r="L13" s="142"/>
      <c r="M13" s="137"/>
      <c r="N13" s="137"/>
      <c r="O13" s="137"/>
      <c r="P13" s="137"/>
      <c r="Q13" s="137"/>
      <c r="R13" s="137"/>
    </row>
    <row r="14" spans="1:12" ht="12.75">
      <c r="A14" s="117">
        <v>9</v>
      </c>
      <c r="B14" s="118" t="s">
        <v>85</v>
      </c>
      <c r="C14" s="117">
        <v>0</v>
      </c>
      <c r="D14" s="117">
        <f>SUM(Q28:Q558)</f>
        <v>0</v>
      </c>
      <c r="E14" s="117">
        <v>0</v>
      </c>
      <c r="F14" s="117">
        <f t="shared" si="0"/>
        <v>0</v>
      </c>
      <c r="G14" s="121">
        <f t="shared" si="1"/>
        <v>0</v>
      </c>
      <c r="H14" s="51"/>
      <c r="I14" s="67"/>
      <c r="J14" s="96"/>
      <c r="K14" s="96"/>
      <c r="L14" s="96"/>
    </row>
    <row r="15" spans="1:12" ht="12.75">
      <c r="A15" s="117">
        <v>10</v>
      </c>
      <c r="B15" s="118" t="s">
        <v>86</v>
      </c>
      <c r="C15" s="117">
        <v>0</v>
      </c>
      <c r="D15" s="117">
        <f>SUM(R29:R559)</f>
        <v>0</v>
      </c>
      <c r="E15" s="117">
        <v>0</v>
      </c>
      <c r="F15" s="117">
        <f t="shared" si="0"/>
        <v>0</v>
      </c>
      <c r="G15" s="121">
        <f t="shared" si="1"/>
        <v>0</v>
      </c>
      <c r="H15" s="51"/>
      <c r="I15" s="67"/>
      <c r="J15" s="96"/>
      <c r="K15" s="96"/>
      <c r="L15" s="96"/>
    </row>
    <row r="16" spans="1:12" ht="12.75">
      <c r="A16" s="95"/>
      <c r="B16" s="95"/>
      <c r="C16" s="95"/>
      <c r="D16" s="95"/>
      <c r="E16" s="95"/>
      <c r="F16" s="95"/>
      <c r="G16" s="95"/>
      <c r="H16" s="51"/>
      <c r="I16" s="67"/>
      <c r="J16" s="96"/>
      <c r="K16" s="96"/>
      <c r="L16" s="96"/>
    </row>
    <row r="17" spans="1:12" ht="12.75">
      <c r="A17" s="95"/>
      <c r="B17" s="95"/>
      <c r="C17" s="95"/>
      <c r="D17" s="95"/>
      <c r="E17" s="95"/>
      <c r="F17" s="95"/>
      <c r="G17" s="95"/>
      <c r="H17" s="51"/>
      <c r="I17" s="67"/>
      <c r="J17" s="96"/>
      <c r="K17" s="96"/>
      <c r="L17" s="96"/>
    </row>
    <row r="18" spans="1:18" ht="12.75">
      <c r="A18" s="95"/>
      <c r="B18" s="96"/>
      <c r="C18" s="96"/>
      <c r="D18" s="96"/>
      <c r="E18" s="96"/>
      <c r="F18" s="96"/>
      <c r="G18" s="95"/>
      <c r="H18" s="51"/>
      <c r="I18" s="63">
        <v>1</v>
      </c>
      <c r="J18" s="63">
        <v>2</v>
      </c>
      <c r="K18" s="63">
        <v>3</v>
      </c>
      <c r="L18" s="63">
        <v>4</v>
      </c>
      <c r="M18" s="63">
        <v>5</v>
      </c>
      <c r="N18" s="63">
        <v>6</v>
      </c>
      <c r="O18" s="63">
        <v>7</v>
      </c>
      <c r="P18" s="63">
        <v>8</v>
      </c>
      <c r="Q18" s="63">
        <v>9</v>
      </c>
      <c r="R18" s="63">
        <v>10</v>
      </c>
    </row>
    <row r="19" spans="1:12" ht="12.75">
      <c r="A19" s="95"/>
      <c r="B19" s="96"/>
      <c r="C19" s="96"/>
      <c r="D19" s="96"/>
      <c r="E19" s="96"/>
      <c r="F19" s="96"/>
      <c r="G19" s="95"/>
      <c r="H19" s="105" t="s">
        <v>51</v>
      </c>
      <c r="I19" s="106"/>
      <c r="J19" s="96"/>
      <c r="K19" s="96"/>
      <c r="L19" s="96"/>
    </row>
    <row r="20" spans="8:9" ht="12.75">
      <c r="H20" s="46"/>
      <c r="I20" s="67"/>
    </row>
    <row r="21" spans="8:18" ht="12.75">
      <c r="H21" s="144">
        <v>38348</v>
      </c>
      <c r="I21" s="72"/>
      <c r="J21" s="64"/>
      <c r="K21" s="64"/>
      <c r="L21" s="64"/>
      <c r="M21" s="64"/>
      <c r="N21" s="64"/>
      <c r="O21" s="64"/>
      <c r="P21" s="64"/>
      <c r="Q21" s="64"/>
      <c r="R21" s="64"/>
    </row>
    <row r="22" spans="8:18" ht="12.75">
      <c r="H22" s="144">
        <f aca="true" t="shared" si="2" ref="H22:H27">(H21+1)</f>
        <v>38349</v>
      </c>
      <c r="I22" s="72"/>
      <c r="J22" s="64"/>
      <c r="K22" s="64"/>
      <c r="L22" s="64"/>
      <c r="M22" s="64"/>
      <c r="N22" s="64"/>
      <c r="O22" s="64"/>
      <c r="P22" s="64"/>
      <c r="Q22" s="64"/>
      <c r="R22" s="64"/>
    </row>
    <row r="23" spans="8:18" ht="12.75">
      <c r="H23" s="144">
        <f t="shared" si="2"/>
        <v>38350</v>
      </c>
      <c r="I23" s="72"/>
      <c r="J23" s="64"/>
      <c r="K23" s="64"/>
      <c r="L23" s="64"/>
      <c r="M23" s="64"/>
      <c r="N23" s="64"/>
      <c r="O23" s="64"/>
      <c r="P23" s="64"/>
      <c r="Q23" s="64"/>
      <c r="R23" s="64"/>
    </row>
    <row r="24" spans="8:18" ht="12.75">
      <c r="H24" s="144">
        <f t="shared" si="2"/>
        <v>38351</v>
      </c>
      <c r="I24" s="72"/>
      <c r="J24" s="64"/>
      <c r="K24" s="64"/>
      <c r="L24" s="64"/>
      <c r="M24" s="64"/>
      <c r="N24" s="64"/>
      <c r="O24" s="64"/>
      <c r="P24" s="64"/>
      <c r="Q24" s="64"/>
      <c r="R24" s="64"/>
    </row>
    <row r="25" spans="8:18" ht="12.75">
      <c r="H25" s="144">
        <f t="shared" si="2"/>
        <v>38352</v>
      </c>
      <c r="I25" s="72"/>
      <c r="J25" s="64"/>
      <c r="K25" s="64"/>
      <c r="L25" s="64"/>
      <c r="M25" s="64"/>
      <c r="N25" s="64"/>
      <c r="O25" s="64"/>
      <c r="P25" s="64"/>
      <c r="Q25" s="64"/>
      <c r="R25" s="64"/>
    </row>
    <row r="26" spans="8:18" ht="12.75">
      <c r="H26" s="143">
        <f t="shared" si="2"/>
        <v>38353</v>
      </c>
      <c r="I26" s="61"/>
      <c r="J26" s="64"/>
      <c r="K26" s="64">
        <v>4.23</v>
      </c>
      <c r="L26" s="64"/>
      <c r="M26" s="64"/>
      <c r="N26" s="64"/>
      <c r="O26" s="64"/>
      <c r="P26" s="64"/>
      <c r="Q26" s="64"/>
      <c r="R26" s="64"/>
    </row>
    <row r="27" spans="8:18" ht="12.75">
      <c r="H27" s="143">
        <f t="shared" si="2"/>
        <v>38354</v>
      </c>
      <c r="I27" s="61">
        <v>13</v>
      </c>
      <c r="J27" s="64"/>
      <c r="K27" s="64"/>
      <c r="L27" s="64"/>
      <c r="M27" s="64"/>
      <c r="N27" s="64"/>
      <c r="O27" s="64"/>
      <c r="P27" s="64"/>
      <c r="Q27" s="64"/>
      <c r="R27" s="64"/>
    </row>
    <row r="28" spans="8:9" ht="12.75">
      <c r="H28" s="35"/>
      <c r="I28" s="67"/>
    </row>
    <row r="29" spans="8:9" ht="12.75">
      <c r="H29" s="39" t="s">
        <v>140</v>
      </c>
      <c r="I29" s="40"/>
    </row>
    <row r="30" spans="8:9" ht="12.75">
      <c r="H30" s="46"/>
      <c r="I30" s="67"/>
    </row>
    <row r="31" spans="8:18" ht="12.75">
      <c r="H31" s="143">
        <f>(H27+1)</f>
        <v>38355</v>
      </c>
      <c r="I31" s="61"/>
      <c r="J31" s="64"/>
      <c r="K31" s="64">
        <v>4.23</v>
      </c>
      <c r="L31" s="64"/>
      <c r="M31" s="64"/>
      <c r="N31" s="64"/>
      <c r="O31" s="64"/>
      <c r="P31" s="64"/>
      <c r="Q31" s="64"/>
      <c r="R31" s="64"/>
    </row>
    <row r="32" spans="8:18" ht="12.75">
      <c r="H32" s="143">
        <f aca="true" t="shared" si="3" ref="H32:H37">(H31+1)</f>
        <v>38356</v>
      </c>
      <c r="I32" s="61"/>
      <c r="J32" s="64"/>
      <c r="K32" s="64">
        <v>15</v>
      </c>
      <c r="L32" s="64"/>
      <c r="M32" s="64"/>
      <c r="N32" s="64"/>
      <c r="O32" s="64"/>
      <c r="P32" s="64"/>
      <c r="Q32" s="64"/>
      <c r="R32" s="64"/>
    </row>
    <row r="33" spans="8:18" ht="12.75">
      <c r="H33" s="143">
        <f t="shared" si="3"/>
        <v>38357</v>
      </c>
      <c r="I33" s="61"/>
      <c r="J33" s="64"/>
      <c r="K33" s="64"/>
      <c r="L33" s="64"/>
      <c r="M33" s="64"/>
      <c r="N33" s="64"/>
      <c r="O33" s="64"/>
      <c r="P33" s="64"/>
      <c r="Q33" s="64"/>
      <c r="R33" s="64"/>
    </row>
    <row r="34" spans="8:18" ht="12.75">
      <c r="H34" s="143">
        <f t="shared" si="3"/>
        <v>38358</v>
      </c>
      <c r="I34" s="61"/>
      <c r="J34" s="64"/>
      <c r="K34" s="64">
        <v>12.5</v>
      </c>
      <c r="L34" s="64"/>
      <c r="M34" s="64"/>
      <c r="N34" s="64"/>
      <c r="O34" s="64"/>
      <c r="P34" s="64"/>
      <c r="Q34" s="64"/>
      <c r="R34" s="64"/>
    </row>
    <row r="35" spans="8:18" ht="12.75">
      <c r="H35" s="143">
        <f t="shared" si="3"/>
        <v>38359</v>
      </c>
      <c r="I35" s="61"/>
      <c r="J35" s="64"/>
      <c r="K35" s="64"/>
      <c r="L35" s="64"/>
      <c r="M35" s="64"/>
      <c r="N35" s="64"/>
      <c r="O35" s="64"/>
      <c r="P35" s="64"/>
      <c r="Q35" s="64"/>
      <c r="R35" s="64"/>
    </row>
    <row r="36" spans="8:18" ht="12.75">
      <c r="H36" s="143">
        <f t="shared" si="3"/>
        <v>38360</v>
      </c>
      <c r="I36" s="61"/>
      <c r="J36" s="64"/>
      <c r="K36" s="64">
        <v>10</v>
      </c>
      <c r="L36" s="64"/>
      <c r="M36" s="64"/>
      <c r="N36" s="64"/>
      <c r="O36" s="64"/>
      <c r="P36" s="64"/>
      <c r="Q36" s="64"/>
      <c r="R36" s="64"/>
    </row>
    <row r="37" spans="8:18" ht="12.75">
      <c r="H37" s="143">
        <f t="shared" si="3"/>
        <v>38361</v>
      </c>
      <c r="I37" s="61"/>
      <c r="J37" s="64">
        <v>10</v>
      </c>
      <c r="K37" s="64"/>
      <c r="L37" s="64"/>
      <c r="M37" s="64"/>
      <c r="N37" s="64"/>
      <c r="O37" s="64"/>
      <c r="P37" s="64"/>
      <c r="Q37" s="64"/>
      <c r="R37" s="64"/>
    </row>
    <row r="38" spans="8:9" ht="12.75">
      <c r="H38" s="35"/>
      <c r="I38" s="67"/>
    </row>
    <row r="39" spans="8:9" ht="12.75">
      <c r="H39" s="39" t="s">
        <v>139</v>
      </c>
      <c r="I39" s="40"/>
    </row>
    <row r="40" spans="8:9" ht="12.75">
      <c r="H40" s="46"/>
      <c r="I40" s="67"/>
    </row>
    <row r="41" spans="8:18" ht="12.75">
      <c r="H41" s="143">
        <f>(H37+1)</f>
        <v>38362</v>
      </c>
      <c r="I41" s="61"/>
      <c r="J41" s="64"/>
      <c r="K41" s="64">
        <v>11.1</v>
      </c>
      <c r="L41" s="64"/>
      <c r="M41" s="64"/>
      <c r="N41" s="64"/>
      <c r="O41" s="64"/>
      <c r="P41" s="64"/>
      <c r="Q41" s="64"/>
      <c r="R41" s="64"/>
    </row>
    <row r="42" spans="8:18" ht="12.75">
      <c r="H42" s="143">
        <f aca="true" t="shared" si="4" ref="H42:H47">(H41+1)</f>
        <v>38363</v>
      </c>
      <c r="I42" s="61"/>
      <c r="J42" s="64">
        <v>4.23</v>
      </c>
      <c r="K42" s="64"/>
      <c r="L42" s="64"/>
      <c r="M42" s="64"/>
      <c r="N42" s="64"/>
      <c r="O42" s="64"/>
      <c r="P42" s="64"/>
      <c r="Q42" s="64"/>
      <c r="R42" s="64"/>
    </row>
    <row r="43" spans="8:18" ht="12.75">
      <c r="H43" s="143">
        <f t="shared" si="4"/>
        <v>38364</v>
      </c>
      <c r="I43" s="61"/>
      <c r="J43" s="64">
        <v>11.1</v>
      </c>
      <c r="K43" s="64"/>
      <c r="L43" s="64"/>
      <c r="M43" s="64"/>
      <c r="N43" s="64"/>
      <c r="O43" s="64"/>
      <c r="P43" s="64"/>
      <c r="Q43" s="64"/>
      <c r="R43" s="64"/>
    </row>
    <row r="44" spans="8:18" ht="12.75">
      <c r="H44" s="143">
        <f t="shared" si="4"/>
        <v>38365</v>
      </c>
      <c r="I44" s="61"/>
      <c r="J44" s="64">
        <v>22.6</v>
      </c>
      <c r="K44" s="64"/>
      <c r="L44" s="64"/>
      <c r="M44" s="64"/>
      <c r="N44" s="64"/>
      <c r="O44" s="64"/>
      <c r="P44" s="64"/>
      <c r="Q44" s="64"/>
      <c r="R44" s="64"/>
    </row>
    <row r="45" spans="8:18" ht="12.75">
      <c r="H45" s="143">
        <f t="shared" si="4"/>
        <v>38366</v>
      </c>
      <c r="I45" s="61"/>
      <c r="J45" s="64">
        <v>8.3</v>
      </c>
      <c r="K45" s="64"/>
      <c r="L45" s="64"/>
      <c r="M45" s="64"/>
      <c r="N45" s="64"/>
      <c r="O45" s="64"/>
      <c r="P45" s="64"/>
      <c r="Q45" s="64"/>
      <c r="R45" s="64"/>
    </row>
    <row r="46" spans="8:18" ht="12.75">
      <c r="H46" s="143">
        <f t="shared" si="4"/>
        <v>38367</v>
      </c>
      <c r="I46" s="61"/>
      <c r="J46" s="64">
        <v>10</v>
      </c>
      <c r="K46" s="64"/>
      <c r="L46" s="64"/>
      <c r="M46" s="64"/>
      <c r="N46" s="64"/>
      <c r="O46" s="64"/>
      <c r="P46" s="64"/>
      <c r="Q46" s="64"/>
      <c r="R46" s="64"/>
    </row>
    <row r="47" spans="8:18" ht="12.75">
      <c r="H47" s="143">
        <f t="shared" si="4"/>
        <v>38368</v>
      </c>
      <c r="I47" s="61"/>
      <c r="J47" s="64">
        <v>35</v>
      </c>
      <c r="K47" s="64"/>
      <c r="L47" s="64"/>
      <c r="M47" s="64"/>
      <c r="N47" s="64"/>
      <c r="O47" s="64"/>
      <c r="P47" s="64"/>
      <c r="Q47" s="64"/>
      <c r="R47" s="64"/>
    </row>
    <row r="48" spans="8:9" ht="12.75">
      <c r="H48" s="35"/>
      <c r="I48" s="67"/>
    </row>
    <row r="49" spans="8:9" ht="12.75">
      <c r="H49" s="39" t="s">
        <v>141</v>
      </c>
      <c r="I49" s="40"/>
    </row>
    <row r="50" spans="8:9" ht="12.75">
      <c r="H50" s="46"/>
      <c r="I50" s="67"/>
    </row>
    <row r="51" spans="8:18" ht="12.75">
      <c r="H51" s="143">
        <f>(H47+1)</f>
        <v>38369</v>
      </c>
      <c r="I51" s="61"/>
      <c r="J51" s="64"/>
      <c r="K51" s="64"/>
      <c r="L51" s="64"/>
      <c r="M51" s="64"/>
      <c r="N51" s="64"/>
      <c r="O51" s="64"/>
      <c r="P51" s="64"/>
      <c r="Q51" s="64"/>
      <c r="R51" s="64"/>
    </row>
    <row r="52" spans="8:18" ht="12.75">
      <c r="H52" s="143">
        <f aca="true" t="shared" si="5" ref="H52:H57">(H51+1)</f>
        <v>38370</v>
      </c>
      <c r="I52" s="61"/>
      <c r="J52" s="64"/>
      <c r="K52" s="64"/>
      <c r="L52" s="64"/>
      <c r="M52" s="64"/>
      <c r="N52" s="64"/>
      <c r="O52" s="64"/>
      <c r="P52" s="64"/>
      <c r="Q52" s="64"/>
      <c r="R52" s="64"/>
    </row>
    <row r="53" spans="8:18" ht="12.75">
      <c r="H53" s="143">
        <f t="shared" si="5"/>
        <v>38371</v>
      </c>
      <c r="I53" s="61"/>
      <c r="J53" s="64">
        <v>10</v>
      </c>
      <c r="K53" s="64"/>
      <c r="L53" s="64"/>
      <c r="M53" s="64"/>
      <c r="N53" s="64"/>
      <c r="O53" s="64"/>
      <c r="P53" s="64"/>
      <c r="Q53" s="64"/>
      <c r="R53" s="64"/>
    </row>
    <row r="54" spans="8:18" ht="12.75">
      <c r="H54" s="143">
        <f t="shared" si="5"/>
        <v>38372</v>
      </c>
      <c r="I54" s="61"/>
      <c r="J54" s="64"/>
      <c r="K54" s="64">
        <v>5</v>
      </c>
      <c r="L54" s="64"/>
      <c r="M54" s="64"/>
      <c r="N54" s="64"/>
      <c r="O54" s="64"/>
      <c r="P54" s="64"/>
      <c r="Q54" s="64"/>
      <c r="R54" s="64"/>
    </row>
    <row r="55" spans="8:18" ht="12.75">
      <c r="H55" s="143">
        <f t="shared" si="5"/>
        <v>38373</v>
      </c>
      <c r="I55" s="61">
        <v>15</v>
      </c>
      <c r="J55" s="64"/>
      <c r="K55" s="64"/>
      <c r="L55" s="64"/>
      <c r="M55" s="64"/>
      <c r="N55" s="64"/>
      <c r="O55" s="64"/>
      <c r="P55" s="64"/>
      <c r="Q55" s="64"/>
      <c r="R55" s="64"/>
    </row>
    <row r="56" spans="8:18" ht="12.75">
      <c r="H56" s="143">
        <f t="shared" si="5"/>
        <v>38374</v>
      </c>
      <c r="I56" s="61"/>
      <c r="J56" s="64"/>
      <c r="K56" s="64"/>
      <c r="L56" s="64"/>
      <c r="M56" s="64"/>
      <c r="N56" s="64"/>
      <c r="O56" s="64"/>
      <c r="P56" s="64"/>
      <c r="Q56" s="64"/>
      <c r="R56" s="64"/>
    </row>
    <row r="57" spans="8:18" ht="12.75">
      <c r="H57" s="143">
        <f t="shared" si="5"/>
        <v>38375</v>
      </c>
      <c r="I57" s="61"/>
      <c r="J57" s="64"/>
      <c r="K57" s="64"/>
      <c r="L57" s="64"/>
      <c r="M57" s="64"/>
      <c r="N57" s="64"/>
      <c r="O57" s="64"/>
      <c r="P57" s="64"/>
      <c r="Q57" s="64"/>
      <c r="R57" s="64"/>
    </row>
    <row r="58" spans="8:9" ht="12.75">
      <c r="H58" s="35"/>
      <c r="I58" s="67"/>
    </row>
    <row r="59" spans="8:9" ht="12.75">
      <c r="H59" s="39" t="s">
        <v>142</v>
      </c>
      <c r="I59" s="40"/>
    </row>
    <row r="60" spans="8:9" ht="12.75">
      <c r="H60" s="46"/>
      <c r="I60" s="67"/>
    </row>
    <row r="61" spans="8:18" ht="12.75">
      <c r="H61" s="143">
        <f>(H57+1)</f>
        <v>38376</v>
      </c>
      <c r="I61" s="61"/>
      <c r="J61" s="64"/>
      <c r="K61" s="64"/>
      <c r="L61" s="64"/>
      <c r="M61" s="64"/>
      <c r="N61" s="64"/>
      <c r="O61" s="64"/>
      <c r="P61" s="64"/>
      <c r="Q61" s="64"/>
      <c r="R61" s="64"/>
    </row>
    <row r="62" spans="8:18" ht="12.75">
      <c r="H62" s="143">
        <f aca="true" t="shared" si="6" ref="H62:H67">(H61+1)</f>
        <v>38377</v>
      </c>
      <c r="I62" s="61"/>
      <c r="J62" s="64"/>
      <c r="K62" s="64"/>
      <c r="L62" s="64"/>
      <c r="M62" s="64"/>
      <c r="N62" s="64"/>
      <c r="O62" s="64"/>
      <c r="P62" s="64"/>
      <c r="Q62" s="64"/>
      <c r="R62" s="64"/>
    </row>
    <row r="63" spans="8:18" ht="12.75">
      <c r="H63" s="143">
        <f t="shared" si="6"/>
        <v>38378</v>
      </c>
      <c r="I63" s="61"/>
      <c r="J63" s="64"/>
      <c r="K63" s="64"/>
      <c r="L63" s="64"/>
      <c r="M63" s="64"/>
      <c r="N63" s="64"/>
      <c r="O63" s="64"/>
      <c r="P63" s="64"/>
      <c r="Q63" s="64"/>
      <c r="R63" s="64"/>
    </row>
    <row r="64" spans="8:18" ht="12.75">
      <c r="H64" s="143">
        <f t="shared" si="6"/>
        <v>38379</v>
      </c>
      <c r="I64" s="61"/>
      <c r="J64" s="64"/>
      <c r="K64" s="64"/>
      <c r="L64" s="64"/>
      <c r="M64" s="64"/>
      <c r="N64" s="64"/>
      <c r="O64" s="64"/>
      <c r="P64" s="64"/>
      <c r="Q64" s="64"/>
      <c r="R64" s="64"/>
    </row>
    <row r="65" spans="8:18" ht="12.75">
      <c r="H65" s="143">
        <f t="shared" si="6"/>
        <v>38380</v>
      </c>
      <c r="I65" s="61"/>
      <c r="J65" s="64"/>
      <c r="K65" s="64"/>
      <c r="L65" s="64"/>
      <c r="M65" s="64"/>
      <c r="N65" s="64"/>
      <c r="O65" s="64"/>
      <c r="P65" s="64"/>
      <c r="Q65" s="64"/>
      <c r="R65" s="64"/>
    </row>
    <row r="66" spans="8:18" ht="12.75">
      <c r="H66" s="143">
        <f t="shared" si="6"/>
        <v>38381</v>
      </c>
      <c r="I66" s="61"/>
      <c r="J66" s="64"/>
      <c r="K66" s="64"/>
      <c r="L66" s="64"/>
      <c r="M66" s="64"/>
      <c r="N66" s="64"/>
      <c r="O66" s="64"/>
      <c r="P66" s="64"/>
      <c r="Q66" s="64"/>
      <c r="R66" s="64"/>
    </row>
    <row r="67" spans="8:18" ht="12.75">
      <c r="H67" s="143">
        <f t="shared" si="6"/>
        <v>38382</v>
      </c>
      <c r="I67" s="61"/>
      <c r="J67" s="64"/>
      <c r="K67" s="64"/>
      <c r="L67" s="64"/>
      <c r="M67" s="64"/>
      <c r="N67" s="64"/>
      <c r="O67" s="64"/>
      <c r="P67" s="64"/>
      <c r="Q67" s="64"/>
      <c r="R67" s="64"/>
    </row>
    <row r="68" spans="8:9" ht="12.75">
      <c r="H68" s="35"/>
      <c r="I68" s="67"/>
    </row>
    <row r="69" spans="8:9" ht="12.75">
      <c r="H69" s="39" t="s">
        <v>143</v>
      </c>
      <c r="I69" s="40"/>
    </row>
    <row r="70" spans="8:9" ht="12.75">
      <c r="H70" s="46"/>
      <c r="I70" s="67"/>
    </row>
    <row r="71" spans="8:18" ht="12.75">
      <c r="H71" s="143">
        <f>(H67+1)</f>
        <v>38383</v>
      </c>
      <c r="I71" s="61"/>
      <c r="J71" s="64"/>
      <c r="K71" s="64"/>
      <c r="L71" s="64"/>
      <c r="M71" s="64"/>
      <c r="N71" s="64"/>
      <c r="O71" s="64"/>
      <c r="P71" s="64"/>
      <c r="Q71" s="64"/>
      <c r="R71" s="64"/>
    </row>
    <row r="72" spans="8:18" ht="12.75">
      <c r="H72" s="143">
        <f aca="true" t="shared" si="7" ref="H72:H77">(H71+1)</f>
        <v>38384</v>
      </c>
      <c r="I72" s="61"/>
      <c r="J72" s="64"/>
      <c r="K72" s="64"/>
      <c r="L72" s="64"/>
      <c r="M72" s="64"/>
      <c r="N72" s="64"/>
      <c r="O72" s="64"/>
      <c r="P72" s="64"/>
      <c r="Q72" s="64"/>
      <c r="R72" s="64"/>
    </row>
    <row r="73" spans="8:18" ht="12.75">
      <c r="H73" s="143">
        <f t="shared" si="7"/>
        <v>38385</v>
      </c>
      <c r="I73" s="61"/>
      <c r="J73" s="64"/>
      <c r="K73" s="64"/>
      <c r="L73" s="64"/>
      <c r="M73" s="64"/>
      <c r="N73" s="64"/>
      <c r="O73" s="64"/>
      <c r="P73" s="64"/>
      <c r="Q73" s="64"/>
      <c r="R73" s="64"/>
    </row>
    <row r="74" spans="8:18" ht="12.75">
      <c r="H74" s="143">
        <f t="shared" si="7"/>
        <v>38386</v>
      </c>
      <c r="I74" s="61"/>
      <c r="J74" s="64">
        <v>4.23</v>
      </c>
      <c r="K74" s="64"/>
      <c r="L74" s="64"/>
      <c r="M74" s="64"/>
      <c r="N74" s="64"/>
      <c r="O74" s="64"/>
      <c r="P74" s="64"/>
      <c r="Q74" s="64"/>
      <c r="R74" s="64"/>
    </row>
    <row r="75" spans="8:18" ht="12.75">
      <c r="H75" s="143">
        <f t="shared" si="7"/>
        <v>38387</v>
      </c>
      <c r="I75" s="61"/>
      <c r="J75" s="64">
        <v>5</v>
      </c>
      <c r="K75" s="64"/>
      <c r="L75" s="64"/>
      <c r="M75" s="64"/>
      <c r="N75" s="64"/>
      <c r="O75" s="64"/>
      <c r="P75" s="64"/>
      <c r="Q75" s="64"/>
      <c r="R75" s="64"/>
    </row>
    <row r="76" spans="8:18" ht="12.75">
      <c r="H76" s="143">
        <f t="shared" si="7"/>
        <v>38388</v>
      </c>
      <c r="I76" s="61"/>
      <c r="J76" s="64">
        <v>12.5</v>
      </c>
      <c r="K76" s="64"/>
      <c r="L76" s="64"/>
      <c r="M76" s="64"/>
      <c r="N76" s="64"/>
      <c r="O76" s="64"/>
      <c r="P76" s="64"/>
      <c r="Q76" s="64"/>
      <c r="R76" s="64"/>
    </row>
    <row r="77" spans="8:18" ht="12.75">
      <c r="H77" s="143">
        <f t="shared" si="7"/>
        <v>38389</v>
      </c>
      <c r="I77" s="61"/>
      <c r="J77" s="64">
        <v>15</v>
      </c>
      <c r="K77" s="64"/>
      <c r="L77" s="64"/>
      <c r="M77" s="64"/>
      <c r="N77" s="64"/>
      <c r="O77" s="64"/>
      <c r="P77" s="64"/>
      <c r="Q77" s="64"/>
      <c r="R77" s="64"/>
    </row>
    <row r="78" spans="8:9" ht="12.75">
      <c r="H78" s="35"/>
      <c r="I78" s="67"/>
    </row>
    <row r="79" spans="8:9" ht="12.75">
      <c r="H79" s="39" t="s">
        <v>144</v>
      </c>
      <c r="I79" s="40"/>
    </row>
    <row r="80" spans="8:9" ht="12.75">
      <c r="H80" s="46"/>
      <c r="I80" s="67"/>
    </row>
    <row r="81" spans="8:18" ht="12.75">
      <c r="H81" s="143">
        <f>(H77+1)</f>
        <v>38390</v>
      </c>
      <c r="I81" s="61"/>
      <c r="J81" s="64"/>
      <c r="K81" s="64"/>
      <c r="L81" s="64"/>
      <c r="M81" s="64"/>
      <c r="N81" s="64"/>
      <c r="O81" s="64"/>
      <c r="P81" s="64"/>
      <c r="Q81" s="64"/>
      <c r="R81" s="64"/>
    </row>
    <row r="82" spans="8:18" ht="12.75">
      <c r="H82" s="143">
        <f aca="true" t="shared" si="8" ref="H82:H87">(H81+1)</f>
        <v>38391</v>
      </c>
      <c r="I82" s="61"/>
      <c r="J82" s="64"/>
      <c r="K82" s="64"/>
      <c r="L82" s="64"/>
      <c r="M82" s="64"/>
      <c r="N82" s="64"/>
      <c r="O82" s="64"/>
      <c r="P82" s="64"/>
      <c r="Q82" s="64"/>
      <c r="R82" s="64"/>
    </row>
    <row r="83" spans="8:18" ht="12.75">
      <c r="H83" s="143">
        <f t="shared" si="8"/>
        <v>38392</v>
      </c>
      <c r="I83" s="61"/>
      <c r="J83" s="64"/>
      <c r="K83" s="64"/>
      <c r="L83" s="64"/>
      <c r="M83" s="64"/>
      <c r="N83" s="64"/>
      <c r="O83" s="64"/>
      <c r="P83" s="64"/>
      <c r="Q83" s="64"/>
      <c r="R83" s="64"/>
    </row>
    <row r="84" spans="8:18" ht="12.75">
      <c r="H84" s="143">
        <f t="shared" si="8"/>
        <v>38393</v>
      </c>
      <c r="I84" s="61"/>
      <c r="J84" s="64"/>
      <c r="K84" s="64"/>
      <c r="L84" s="64"/>
      <c r="M84" s="64"/>
      <c r="N84" s="64"/>
      <c r="O84" s="64"/>
      <c r="P84" s="64"/>
      <c r="Q84" s="64"/>
      <c r="R84" s="64"/>
    </row>
    <row r="85" spans="8:18" ht="12.75">
      <c r="H85" s="143">
        <f t="shared" si="8"/>
        <v>38394</v>
      </c>
      <c r="I85" s="61"/>
      <c r="J85" s="64"/>
      <c r="K85" s="64"/>
      <c r="L85" s="64"/>
      <c r="M85" s="64"/>
      <c r="N85" s="64"/>
      <c r="O85" s="64"/>
      <c r="P85" s="64"/>
      <c r="Q85" s="64"/>
      <c r="R85" s="64"/>
    </row>
    <row r="86" spans="8:18" ht="12.75">
      <c r="H86" s="143">
        <f t="shared" si="8"/>
        <v>38395</v>
      </c>
      <c r="I86" s="61"/>
      <c r="J86" s="64"/>
      <c r="K86" s="64"/>
      <c r="L86" s="64"/>
      <c r="M86" s="64"/>
      <c r="N86" s="64"/>
      <c r="O86" s="64"/>
      <c r="P86" s="64"/>
      <c r="Q86" s="64"/>
      <c r="R86" s="64"/>
    </row>
    <row r="87" spans="8:18" ht="12.75">
      <c r="H87" s="143">
        <f t="shared" si="8"/>
        <v>38396</v>
      </c>
      <c r="I87" s="61"/>
      <c r="J87" s="64"/>
      <c r="K87" s="64"/>
      <c r="L87" s="64"/>
      <c r="M87" s="64"/>
      <c r="N87" s="64"/>
      <c r="O87" s="64"/>
      <c r="P87" s="64"/>
      <c r="Q87" s="64"/>
      <c r="R87" s="64"/>
    </row>
    <row r="88" spans="8:9" ht="12.75">
      <c r="H88" s="35"/>
      <c r="I88" s="67"/>
    </row>
    <row r="89" spans="8:9" ht="12.75">
      <c r="H89" s="39" t="s">
        <v>145</v>
      </c>
      <c r="I89" s="40"/>
    </row>
    <row r="90" spans="8:9" ht="12.75">
      <c r="H90" s="46"/>
      <c r="I90" s="67"/>
    </row>
    <row r="91" spans="8:18" ht="12.75">
      <c r="H91" s="143">
        <f>(H87+1)</f>
        <v>38397</v>
      </c>
      <c r="I91" s="61"/>
      <c r="J91" s="64"/>
      <c r="K91" s="64"/>
      <c r="L91" s="64"/>
      <c r="M91" s="64"/>
      <c r="N91" s="64"/>
      <c r="O91" s="64"/>
      <c r="P91" s="64"/>
      <c r="Q91" s="64"/>
      <c r="R91" s="64"/>
    </row>
    <row r="92" spans="8:18" ht="12.75">
      <c r="H92" s="143">
        <f aca="true" t="shared" si="9" ref="H92:H97">(H91+1)</f>
        <v>38398</v>
      </c>
      <c r="I92" s="61"/>
      <c r="J92" s="64"/>
      <c r="K92" s="64"/>
      <c r="L92" s="64"/>
      <c r="M92" s="64"/>
      <c r="N92" s="64"/>
      <c r="O92" s="64"/>
      <c r="P92" s="64"/>
      <c r="Q92" s="64"/>
      <c r="R92" s="64"/>
    </row>
    <row r="93" spans="8:18" ht="12.75">
      <c r="H93" s="143">
        <f t="shared" si="9"/>
        <v>38399</v>
      </c>
      <c r="I93" s="61"/>
      <c r="J93" s="64"/>
      <c r="K93" s="64"/>
      <c r="L93" s="64"/>
      <c r="M93" s="64"/>
      <c r="N93" s="64"/>
      <c r="O93" s="64"/>
      <c r="P93" s="64"/>
      <c r="Q93" s="64"/>
      <c r="R93" s="64"/>
    </row>
    <row r="94" spans="8:18" ht="12.75">
      <c r="H94" s="143">
        <f t="shared" si="9"/>
        <v>38400</v>
      </c>
      <c r="I94" s="61"/>
      <c r="J94" s="64"/>
      <c r="K94" s="64"/>
      <c r="L94" s="64"/>
      <c r="M94" s="64"/>
      <c r="N94" s="64"/>
      <c r="O94" s="64"/>
      <c r="P94" s="64"/>
      <c r="Q94" s="64"/>
      <c r="R94" s="64"/>
    </row>
    <row r="95" spans="8:18" ht="12.75">
      <c r="H95" s="143">
        <f t="shared" si="9"/>
        <v>38401</v>
      </c>
      <c r="I95" s="61"/>
      <c r="J95" s="64"/>
      <c r="K95" s="64"/>
      <c r="L95" s="64"/>
      <c r="M95" s="64"/>
      <c r="N95" s="64"/>
      <c r="O95" s="64"/>
      <c r="P95" s="64"/>
      <c r="Q95" s="64"/>
      <c r="R95" s="64"/>
    </row>
    <row r="96" spans="8:18" ht="12.75">
      <c r="H96" s="143">
        <f t="shared" si="9"/>
        <v>38402</v>
      </c>
      <c r="I96" s="61"/>
      <c r="J96" s="64">
        <v>12.5</v>
      </c>
      <c r="K96" s="64"/>
      <c r="L96" s="64"/>
      <c r="M96" s="64"/>
      <c r="N96" s="64"/>
      <c r="O96" s="64"/>
      <c r="P96" s="64"/>
      <c r="Q96" s="64"/>
      <c r="R96" s="64"/>
    </row>
    <row r="97" spans="8:18" ht="12.75">
      <c r="H97" s="143">
        <f t="shared" si="9"/>
        <v>38403</v>
      </c>
      <c r="I97" s="61"/>
      <c r="J97" s="64"/>
      <c r="K97" s="64"/>
      <c r="L97" s="64"/>
      <c r="M97" s="64"/>
      <c r="N97" s="64"/>
      <c r="O97" s="64"/>
      <c r="P97" s="64"/>
      <c r="Q97" s="64"/>
      <c r="R97" s="64"/>
    </row>
    <row r="98" spans="8:9" ht="12.75">
      <c r="H98" s="35"/>
      <c r="I98" s="67"/>
    </row>
    <row r="99" spans="8:9" ht="12.75">
      <c r="H99" s="39" t="s">
        <v>146</v>
      </c>
      <c r="I99" s="40"/>
    </row>
    <row r="100" spans="8:9" ht="12.75">
      <c r="H100" s="46"/>
      <c r="I100" s="67"/>
    </row>
    <row r="101" spans="8:18" ht="12.75">
      <c r="H101" s="143">
        <f>(H97+1)</f>
        <v>38404</v>
      </c>
      <c r="I101" s="61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8:18" ht="12.75">
      <c r="H102" s="143">
        <f aca="true" t="shared" si="10" ref="H102:H107">(H101+1)</f>
        <v>38405</v>
      </c>
      <c r="I102" s="61"/>
      <c r="J102" s="64"/>
      <c r="K102" s="64">
        <v>10</v>
      </c>
      <c r="L102" s="64"/>
      <c r="M102" s="64"/>
      <c r="N102" s="64"/>
      <c r="O102" s="64"/>
      <c r="P102" s="64"/>
      <c r="Q102" s="64"/>
      <c r="R102" s="64"/>
    </row>
    <row r="103" spans="8:18" ht="12.75">
      <c r="H103" s="143">
        <f t="shared" si="10"/>
        <v>38406</v>
      </c>
      <c r="I103" s="61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8:18" ht="12.75">
      <c r="H104" s="143">
        <f t="shared" si="10"/>
        <v>38407</v>
      </c>
      <c r="I104" s="61"/>
      <c r="J104" s="64"/>
      <c r="K104" s="64">
        <v>10</v>
      </c>
      <c r="L104" s="64"/>
      <c r="M104" s="64"/>
      <c r="N104" s="64"/>
      <c r="O104" s="64"/>
      <c r="P104" s="64"/>
      <c r="Q104" s="64"/>
      <c r="R104" s="64"/>
    </row>
    <row r="105" spans="8:18" ht="12.75">
      <c r="H105" s="143">
        <f t="shared" si="10"/>
        <v>38408</v>
      </c>
      <c r="I105" s="61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8:18" ht="12.75">
      <c r="H106" s="143">
        <f t="shared" si="10"/>
        <v>38409</v>
      </c>
      <c r="I106" s="61"/>
      <c r="J106" s="64"/>
      <c r="K106" s="64">
        <v>12.1</v>
      </c>
      <c r="L106" s="64"/>
      <c r="M106" s="64"/>
      <c r="N106" s="64"/>
      <c r="O106" s="64"/>
      <c r="P106" s="64"/>
      <c r="Q106" s="64"/>
      <c r="R106" s="64"/>
    </row>
    <row r="107" spans="8:18" ht="12.75">
      <c r="H107" s="143">
        <f t="shared" si="10"/>
        <v>38410</v>
      </c>
      <c r="I107" s="61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8:9" ht="12.75">
      <c r="H108" s="35"/>
      <c r="I108" s="67"/>
    </row>
    <row r="109" spans="8:9" ht="12.75">
      <c r="H109" s="39" t="s">
        <v>147</v>
      </c>
      <c r="I109" s="40"/>
    </row>
    <row r="110" spans="8:9" ht="12.75">
      <c r="H110" s="46"/>
      <c r="I110" s="67"/>
    </row>
    <row r="111" spans="8:18" ht="12.75">
      <c r="H111" s="143">
        <f>(H107+1)</f>
        <v>38411</v>
      </c>
      <c r="I111" s="61"/>
      <c r="J111" s="64"/>
      <c r="K111" s="64">
        <v>10</v>
      </c>
      <c r="L111" s="64"/>
      <c r="M111" s="64"/>
      <c r="N111" s="64"/>
      <c r="O111" s="64"/>
      <c r="P111" s="64"/>
      <c r="Q111" s="64"/>
      <c r="R111" s="64"/>
    </row>
    <row r="112" spans="8:18" ht="12.75">
      <c r="H112" s="143">
        <f aca="true" t="shared" si="11" ref="H112:H117">(H111+1)</f>
        <v>38412</v>
      </c>
      <c r="I112" s="61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8:18" ht="12.75">
      <c r="H113" s="143">
        <f t="shared" si="11"/>
        <v>38413</v>
      </c>
      <c r="I113" s="61"/>
      <c r="J113" s="64"/>
      <c r="K113" s="64">
        <v>5</v>
      </c>
      <c r="L113" s="64"/>
      <c r="M113" s="64"/>
      <c r="N113" s="64"/>
      <c r="O113" s="64"/>
      <c r="P113" s="64"/>
      <c r="Q113" s="64"/>
      <c r="R113" s="64"/>
    </row>
    <row r="114" spans="8:18" ht="12.75">
      <c r="H114" s="143">
        <f t="shared" si="11"/>
        <v>38414</v>
      </c>
      <c r="I114" s="61"/>
      <c r="J114" s="64"/>
      <c r="K114" s="64">
        <v>10</v>
      </c>
      <c r="L114" s="64"/>
      <c r="M114" s="64"/>
      <c r="N114" s="64"/>
      <c r="O114" s="64"/>
      <c r="P114" s="64"/>
      <c r="Q114" s="64"/>
      <c r="R114" s="64"/>
    </row>
    <row r="115" spans="8:18" ht="12.75">
      <c r="H115" s="143">
        <f t="shared" si="11"/>
        <v>38415</v>
      </c>
      <c r="I115" s="61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8:18" ht="12.75">
      <c r="H116" s="143">
        <f t="shared" si="11"/>
        <v>38416</v>
      </c>
      <c r="I116" s="61"/>
      <c r="J116" s="64">
        <v>11.1</v>
      </c>
      <c r="K116" s="64"/>
      <c r="L116" s="64"/>
      <c r="M116" s="64"/>
      <c r="N116" s="64"/>
      <c r="O116" s="64"/>
      <c r="P116" s="64"/>
      <c r="Q116" s="64"/>
      <c r="R116" s="64"/>
    </row>
    <row r="117" spans="8:18" ht="12.75">
      <c r="H117" s="143">
        <f t="shared" si="11"/>
        <v>38417</v>
      </c>
      <c r="I117" s="61"/>
      <c r="J117" s="64"/>
      <c r="K117" s="64">
        <v>12.1</v>
      </c>
      <c r="L117" s="64"/>
      <c r="M117" s="64"/>
      <c r="N117" s="64"/>
      <c r="O117" s="64"/>
      <c r="P117" s="64"/>
      <c r="Q117" s="64"/>
      <c r="R117" s="64"/>
    </row>
    <row r="118" spans="8:9" ht="12.75">
      <c r="H118" s="35"/>
      <c r="I118" s="67"/>
    </row>
    <row r="119" spans="8:9" ht="12.75">
      <c r="H119" s="39" t="s">
        <v>148</v>
      </c>
      <c r="I119" s="40"/>
    </row>
    <row r="120" spans="8:9" ht="12.75">
      <c r="H120" s="46"/>
      <c r="I120" s="28"/>
    </row>
    <row r="121" spans="8:18" ht="12.75">
      <c r="H121" s="143">
        <f>(H117+1)</f>
        <v>38418</v>
      </c>
      <c r="I121" s="61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8:18" ht="12.75">
      <c r="H122" s="143">
        <f aca="true" t="shared" si="12" ref="H122:H127">(H121+1)</f>
        <v>38419</v>
      </c>
      <c r="I122" s="61"/>
      <c r="J122" s="64"/>
      <c r="K122" s="64">
        <v>12.1</v>
      </c>
      <c r="L122" s="64"/>
      <c r="M122" s="64"/>
      <c r="N122" s="64"/>
      <c r="O122" s="64"/>
      <c r="P122" s="64"/>
      <c r="Q122" s="64"/>
      <c r="R122" s="64"/>
    </row>
    <row r="123" spans="8:18" ht="12.75">
      <c r="H123" s="143">
        <f t="shared" si="12"/>
        <v>38420</v>
      </c>
      <c r="I123" s="61"/>
      <c r="J123" s="64">
        <v>10</v>
      </c>
      <c r="K123" s="64"/>
      <c r="L123" s="64"/>
      <c r="M123" s="64"/>
      <c r="N123" s="64"/>
      <c r="O123" s="64"/>
      <c r="P123" s="64"/>
      <c r="Q123" s="64"/>
      <c r="R123" s="64"/>
    </row>
    <row r="124" spans="8:18" ht="12.75">
      <c r="H124" s="143">
        <f t="shared" si="12"/>
        <v>38421</v>
      </c>
      <c r="I124" s="61"/>
      <c r="J124" s="64"/>
      <c r="K124" s="64">
        <v>15</v>
      </c>
      <c r="L124" s="64"/>
      <c r="M124" s="64"/>
      <c r="N124" s="64"/>
      <c r="O124" s="64"/>
      <c r="P124" s="64"/>
      <c r="Q124" s="64"/>
      <c r="R124" s="64"/>
    </row>
    <row r="125" spans="8:18" ht="12.75">
      <c r="H125" s="143">
        <f t="shared" si="12"/>
        <v>38422</v>
      </c>
      <c r="I125" s="61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8:18" ht="12.75">
      <c r="H126" s="143">
        <f t="shared" si="12"/>
        <v>38423</v>
      </c>
      <c r="I126" s="61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8:18" ht="12.75">
      <c r="H127" s="143">
        <f t="shared" si="12"/>
        <v>38424</v>
      </c>
      <c r="I127" s="61"/>
      <c r="J127" s="64"/>
      <c r="K127" s="64">
        <v>27.6</v>
      </c>
      <c r="L127" s="64"/>
      <c r="M127" s="64"/>
      <c r="N127" s="64"/>
      <c r="O127" s="64"/>
      <c r="P127" s="64"/>
      <c r="Q127" s="64"/>
      <c r="R127" s="64"/>
    </row>
    <row r="128" spans="8:9" ht="12.75">
      <c r="H128" s="35"/>
      <c r="I128" s="36"/>
    </row>
    <row r="129" spans="8:9" ht="12.75">
      <c r="H129" s="39" t="s">
        <v>149</v>
      </c>
      <c r="I129" s="40"/>
    </row>
    <row r="130" spans="8:9" ht="12.75">
      <c r="H130" s="46"/>
      <c r="I130" s="28"/>
    </row>
    <row r="131" spans="8:18" ht="12.75">
      <c r="H131" s="143">
        <f>(H127+1)</f>
        <v>38425</v>
      </c>
      <c r="I131" s="61"/>
      <c r="J131" s="64"/>
      <c r="K131" s="64">
        <v>5</v>
      </c>
      <c r="L131" s="64"/>
      <c r="M131" s="64"/>
      <c r="N131" s="64"/>
      <c r="O131" s="64"/>
      <c r="P131" s="64"/>
      <c r="Q131" s="64"/>
      <c r="R131" s="64"/>
    </row>
    <row r="132" spans="8:18" ht="12.75">
      <c r="H132" s="143">
        <f aca="true" t="shared" si="13" ref="H132:H137">(H131+1)</f>
        <v>38426</v>
      </c>
      <c r="I132" s="61"/>
      <c r="J132" s="64"/>
      <c r="K132" s="64">
        <v>10</v>
      </c>
      <c r="L132" s="64"/>
      <c r="M132" s="64"/>
      <c r="N132" s="64"/>
      <c r="O132" s="64"/>
      <c r="P132" s="64"/>
      <c r="Q132" s="64"/>
      <c r="R132" s="64"/>
    </row>
    <row r="133" spans="8:18" ht="12.75">
      <c r="H133" s="143">
        <f t="shared" si="13"/>
        <v>38427</v>
      </c>
      <c r="I133" s="61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8:18" ht="12.75">
      <c r="H134" s="143">
        <f t="shared" si="13"/>
        <v>38428</v>
      </c>
      <c r="I134" s="61"/>
      <c r="J134" s="64"/>
      <c r="K134" s="64">
        <v>10</v>
      </c>
      <c r="L134" s="64"/>
      <c r="M134" s="64"/>
      <c r="N134" s="64"/>
      <c r="O134" s="64"/>
      <c r="P134" s="64"/>
      <c r="Q134" s="64"/>
      <c r="R134" s="64"/>
    </row>
    <row r="135" spans="8:18" ht="12.75">
      <c r="H135" s="143">
        <f t="shared" si="13"/>
        <v>38429</v>
      </c>
      <c r="I135" s="61"/>
      <c r="J135" s="64"/>
      <c r="K135" s="64">
        <v>5</v>
      </c>
      <c r="L135" s="64"/>
      <c r="M135" s="64"/>
      <c r="N135" s="64"/>
      <c r="O135" s="64"/>
      <c r="P135" s="64"/>
      <c r="Q135" s="64"/>
      <c r="R135" s="64"/>
    </row>
    <row r="136" spans="8:18" ht="12.75">
      <c r="H136" s="143">
        <f t="shared" si="13"/>
        <v>38430</v>
      </c>
      <c r="I136" s="61"/>
      <c r="J136" s="64"/>
      <c r="K136" s="64">
        <v>15</v>
      </c>
      <c r="L136" s="64"/>
      <c r="M136" s="64"/>
      <c r="N136" s="64"/>
      <c r="O136" s="64"/>
      <c r="P136" s="64"/>
      <c r="Q136" s="64"/>
      <c r="R136" s="64"/>
    </row>
    <row r="137" spans="8:18" ht="12.75">
      <c r="H137" s="143">
        <f t="shared" si="13"/>
        <v>38431</v>
      </c>
      <c r="I137" s="61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8:9" ht="12.75">
      <c r="H138" s="35"/>
      <c r="I138" s="36"/>
    </row>
    <row r="139" spans="8:9" ht="12.75">
      <c r="H139" s="39" t="s">
        <v>150</v>
      </c>
      <c r="I139" s="40"/>
    </row>
    <row r="140" spans="8:9" ht="12.75">
      <c r="H140" s="46"/>
      <c r="I140" s="28"/>
    </row>
    <row r="141" spans="8:18" ht="12.75">
      <c r="H141" s="143">
        <f>(H137+1)</f>
        <v>38432</v>
      </c>
      <c r="I141" s="61"/>
      <c r="J141" s="64"/>
      <c r="K141" s="64">
        <v>10</v>
      </c>
      <c r="L141" s="64"/>
      <c r="M141" s="64"/>
      <c r="N141" s="64"/>
      <c r="O141" s="64"/>
      <c r="P141" s="64"/>
      <c r="Q141" s="64"/>
      <c r="R141" s="64"/>
    </row>
    <row r="142" spans="8:18" ht="12.75">
      <c r="H142" s="143">
        <f aca="true" t="shared" si="14" ref="H142:H147">(H141+1)</f>
        <v>38433</v>
      </c>
      <c r="I142" s="61"/>
      <c r="J142" s="64"/>
      <c r="K142" s="64">
        <v>10</v>
      </c>
      <c r="L142" s="64"/>
      <c r="M142" s="64"/>
      <c r="N142" s="64"/>
      <c r="O142" s="64"/>
      <c r="P142" s="64"/>
      <c r="Q142" s="64"/>
      <c r="R142" s="64"/>
    </row>
    <row r="143" spans="8:18" ht="12.75">
      <c r="H143" s="143">
        <f t="shared" si="14"/>
        <v>38434</v>
      </c>
      <c r="I143" s="61"/>
      <c r="J143" s="64"/>
      <c r="K143" s="64">
        <v>15</v>
      </c>
      <c r="L143" s="64"/>
      <c r="M143" s="64"/>
      <c r="N143" s="64"/>
      <c r="O143" s="64"/>
      <c r="P143" s="64"/>
      <c r="Q143" s="64"/>
      <c r="R143" s="64"/>
    </row>
    <row r="144" spans="8:18" ht="12.75">
      <c r="H144" s="143">
        <f t="shared" si="14"/>
        <v>38435</v>
      </c>
      <c r="I144" s="61"/>
      <c r="J144" s="64"/>
      <c r="K144" s="64">
        <v>10</v>
      </c>
      <c r="L144" s="64"/>
      <c r="M144" s="64"/>
      <c r="N144" s="64"/>
      <c r="O144" s="64"/>
      <c r="P144" s="64"/>
      <c r="Q144" s="64"/>
      <c r="R144" s="64"/>
    </row>
    <row r="145" spans="8:18" ht="12.75">
      <c r="H145" s="143">
        <f t="shared" si="14"/>
        <v>38436</v>
      </c>
      <c r="I145" s="61"/>
      <c r="J145" s="64"/>
      <c r="K145" s="64"/>
      <c r="L145" s="64"/>
      <c r="M145" s="64"/>
      <c r="N145" s="64"/>
      <c r="O145" s="64"/>
      <c r="P145" s="64"/>
      <c r="Q145" s="64"/>
      <c r="R145" s="64"/>
    </row>
    <row r="146" spans="8:18" ht="12.75">
      <c r="H146" s="143">
        <f t="shared" si="14"/>
        <v>38437</v>
      </c>
      <c r="I146" s="61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8:18" ht="12.75">
      <c r="H147" s="143">
        <f t="shared" si="14"/>
        <v>38438</v>
      </c>
      <c r="I147" s="61"/>
      <c r="J147" s="64"/>
      <c r="K147" s="64">
        <v>35</v>
      </c>
      <c r="L147" s="64"/>
      <c r="M147" s="64"/>
      <c r="N147" s="64"/>
      <c r="O147" s="64"/>
      <c r="P147" s="64"/>
      <c r="Q147" s="64"/>
      <c r="R147" s="64"/>
    </row>
    <row r="148" spans="8:9" ht="12.75">
      <c r="H148" s="35"/>
      <c r="I148" s="36"/>
    </row>
    <row r="149" spans="8:9" ht="12.75">
      <c r="H149" s="39" t="s">
        <v>151</v>
      </c>
      <c r="I149" s="40"/>
    </row>
    <row r="150" spans="8:9" ht="12.75">
      <c r="H150" s="46"/>
      <c r="I150" s="28"/>
    </row>
    <row r="151" spans="8:18" ht="12.75">
      <c r="H151" s="143">
        <f>(H147+1)</f>
        <v>38439</v>
      </c>
      <c r="I151" s="61"/>
      <c r="J151" s="64">
        <v>12.1</v>
      </c>
      <c r="K151" s="64"/>
      <c r="L151" s="64"/>
      <c r="M151" s="64"/>
      <c r="N151" s="64"/>
      <c r="O151" s="64"/>
      <c r="P151" s="64"/>
      <c r="Q151" s="64"/>
      <c r="R151" s="64"/>
    </row>
    <row r="152" spans="8:18" ht="12.75">
      <c r="H152" s="143">
        <f aca="true" t="shared" si="15" ref="H152:H157">(H151+1)</f>
        <v>38440</v>
      </c>
      <c r="I152" s="61"/>
      <c r="J152" s="64">
        <v>5</v>
      </c>
      <c r="K152" s="64"/>
      <c r="L152" s="64"/>
      <c r="M152" s="64"/>
      <c r="N152" s="64"/>
      <c r="O152" s="64"/>
      <c r="P152" s="64"/>
      <c r="Q152" s="64"/>
      <c r="R152" s="64"/>
    </row>
    <row r="153" spans="8:18" ht="12.75">
      <c r="H153" s="143">
        <f t="shared" si="15"/>
        <v>38441</v>
      </c>
      <c r="I153" s="61"/>
      <c r="J153" s="64">
        <v>10</v>
      </c>
      <c r="K153" s="64"/>
      <c r="L153" s="64"/>
      <c r="M153" s="64"/>
      <c r="N153" s="64"/>
      <c r="O153" s="64"/>
      <c r="P153" s="64"/>
      <c r="Q153" s="64"/>
      <c r="R153" s="64"/>
    </row>
    <row r="154" spans="8:18" ht="12.75">
      <c r="H154" s="143">
        <f t="shared" si="15"/>
        <v>38442</v>
      </c>
      <c r="I154" s="61"/>
      <c r="J154" s="64">
        <v>10</v>
      </c>
      <c r="K154" s="64"/>
      <c r="L154" s="64"/>
      <c r="M154" s="64"/>
      <c r="N154" s="64"/>
      <c r="O154" s="64"/>
      <c r="P154" s="64"/>
      <c r="Q154" s="64"/>
      <c r="R154" s="64"/>
    </row>
    <row r="155" spans="8:18" ht="12.75">
      <c r="H155" s="143">
        <f t="shared" si="15"/>
        <v>38443</v>
      </c>
      <c r="I155" s="61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8:18" ht="12.75">
      <c r="H156" s="143">
        <f t="shared" si="15"/>
        <v>38444</v>
      </c>
      <c r="I156" s="61"/>
      <c r="J156" s="64"/>
      <c r="K156" s="64"/>
      <c r="L156" s="64">
        <v>4.23</v>
      </c>
      <c r="M156" s="64"/>
      <c r="N156" s="64"/>
      <c r="O156" s="64"/>
      <c r="P156" s="64"/>
      <c r="Q156" s="64"/>
      <c r="R156" s="64"/>
    </row>
    <row r="157" spans="8:18" ht="12.75">
      <c r="H157" s="143">
        <f t="shared" si="15"/>
        <v>38445</v>
      </c>
      <c r="I157" s="61"/>
      <c r="J157" s="64"/>
      <c r="K157" s="64"/>
      <c r="L157" s="64">
        <v>35</v>
      </c>
      <c r="M157" s="64"/>
      <c r="N157" s="64"/>
      <c r="O157" s="64"/>
      <c r="P157" s="64"/>
      <c r="Q157" s="64"/>
      <c r="R157" s="64"/>
    </row>
    <row r="158" spans="8:9" ht="12.75">
      <c r="H158" s="35"/>
      <c r="I158" s="36"/>
    </row>
    <row r="159" spans="8:9" ht="12.75">
      <c r="H159" s="39" t="s">
        <v>152</v>
      </c>
      <c r="I159" s="40"/>
    </row>
    <row r="160" spans="8:9" ht="12.75">
      <c r="H160" s="46"/>
      <c r="I160" s="28"/>
    </row>
    <row r="161" spans="8:18" ht="12.75">
      <c r="H161" s="143">
        <f>(H157+1)</f>
        <v>38446</v>
      </c>
      <c r="I161" s="61"/>
      <c r="J161" s="64"/>
      <c r="K161" s="64"/>
      <c r="L161" s="64"/>
      <c r="M161" s="64"/>
      <c r="N161" s="64"/>
      <c r="O161" s="64"/>
      <c r="P161" s="64"/>
      <c r="Q161" s="64"/>
      <c r="R161" s="64"/>
    </row>
    <row r="162" spans="8:18" ht="12.75">
      <c r="H162" s="143">
        <f aca="true" t="shared" si="16" ref="H162:H167">(H161+1)</f>
        <v>38447</v>
      </c>
      <c r="I162" s="61"/>
      <c r="J162" s="64"/>
      <c r="K162" s="64"/>
      <c r="L162" s="64">
        <v>10</v>
      </c>
      <c r="M162" s="64"/>
      <c r="N162" s="64"/>
      <c r="O162" s="64"/>
      <c r="P162" s="64"/>
      <c r="Q162" s="64"/>
      <c r="R162" s="64"/>
    </row>
    <row r="163" spans="8:18" ht="12.75">
      <c r="H163" s="143">
        <f t="shared" si="16"/>
        <v>38448</v>
      </c>
      <c r="I163" s="61"/>
      <c r="J163" s="64"/>
      <c r="K163" s="64">
        <v>15</v>
      </c>
      <c r="L163" s="64"/>
      <c r="M163" s="64"/>
      <c r="N163" s="64"/>
      <c r="O163" s="64"/>
      <c r="P163" s="64"/>
      <c r="Q163" s="64"/>
      <c r="R163" s="64"/>
    </row>
    <row r="164" spans="8:18" ht="12.75">
      <c r="H164" s="143">
        <f t="shared" si="16"/>
        <v>38449</v>
      </c>
      <c r="I164" s="61"/>
      <c r="J164" s="64">
        <v>15</v>
      </c>
      <c r="K164" s="64"/>
      <c r="L164" s="64"/>
      <c r="M164" s="64"/>
      <c r="N164" s="64"/>
      <c r="O164" s="64"/>
      <c r="P164" s="64"/>
      <c r="Q164" s="64"/>
      <c r="R164" s="64"/>
    </row>
    <row r="165" spans="8:18" ht="12.75">
      <c r="H165" s="143">
        <f t="shared" si="16"/>
        <v>38450</v>
      </c>
      <c r="I165" s="61"/>
      <c r="J165" s="64"/>
      <c r="K165" s="64"/>
      <c r="L165" s="64"/>
      <c r="M165" s="64"/>
      <c r="N165" s="64"/>
      <c r="O165" s="64"/>
      <c r="P165" s="64"/>
      <c r="Q165" s="64"/>
      <c r="R165" s="64"/>
    </row>
    <row r="166" spans="8:18" ht="12.75">
      <c r="H166" s="143">
        <f t="shared" si="16"/>
        <v>38451</v>
      </c>
      <c r="I166" s="61"/>
      <c r="J166" s="64"/>
      <c r="K166" s="64"/>
      <c r="L166" s="64"/>
      <c r="M166" s="64"/>
      <c r="N166" s="64"/>
      <c r="O166" s="64"/>
      <c r="P166" s="64"/>
      <c r="Q166" s="64"/>
      <c r="R166" s="64"/>
    </row>
    <row r="167" spans="8:18" ht="12.75">
      <c r="H167" s="143">
        <f t="shared" si="16"/>
        <v>38452</v>
      </c>
      <c r="I167" s="61"/>
      <c r="J167" s="64"/>
      <c r="K167" s="64"/>
      <c r="L167" s="64">
        <v>35</v>
      </c>
      <c r="M167" s="64"/>
      <c r="N167" s="64"/>
      <c r="O167" s="64"/>
      <c r="P167" s="64"/>
      <c r="Q167" s="64"/>
      <c r="R167" s="64"/>
    </row>
    <row r="168" spans="8:9" ht="12.75">
      <c r="H168" s="35"/>
      <c r="I168" s="36"/>
    </row>
    <row r="169" spans="8:9" ht="12.75">
      <c r="H169" s="39" t="s">
        <v>153</v>
      </c>
      <c r="I169" s="40"/>
    </row>
    <row r="170" spans="8:9" ht="12.75">
      <c r="H170" s="46"/>
      <c r="I170" s="28"/>
    </row>
    <row r="171" spans="8:18" ht="12.75">
      <c r="H171" s="143">
        <f>(H167+1)</f>
        <v>38453</v>
      </c>
      <c r="I171" s="61"/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8:18" ht="12.75">
      <c r="H172" s="143">
        <f aca="true" t="shared" si="17" ref="H172:H177">(H171+1)</f>
        <v>38454</v>
      </c>
      <c r="I172" s="61"/>
      <c r="J172" s="64"/>
      <c r="K172" s="64">
        <v>10</v>
      </c>
      <c r="L172" s="64"/>
      <c r="M172" s="64"/>
      <c r="N172" s="64"/>
      <c r="O172" s="64"/>
      <c r="P172" s="64"/>
      <c r="Q172" s="64"/>
      <c r="R172" s="64"/>
    </row>
    <row r="173" spans="8:18" ht="12.75">
      <c r="H173" s="143">
        <f t="shared" si="17"/>
        <v>38455</v>
      </c>
      <c r="I173" s="61"/>
      <c r="J173" s="64"/>
      <c r="K173" s="64"/>
      <c r="L173" s="64">
        <v>15</v>
      </c>
      <c r="M173" s="64"/>
      <c r="N173" s="64"/>
      <c r="O173" s="64"/>
      <c r="P173" s="64"/>
      <c r="Q173" s="64"/>
      <c r="R173" s="64"/>
    </row>
    <row r="174" spans="8:18" ht="12.75">
      <c r="H174" s="143">
        <f t="shared" si="17"/>
        <v>38456</v>
      </c>
      <c r="I174" s="61"/>
      <c r="J174" s="64">
        <v>4.23</v>
      </c>
      <c r="K174" s="64"/>
      <c r="L174" s="64"/>
      <c r="M174" s="64"/>
      <c r="N174" s="64"/>
      <c r="O174" s="64"/>
      <c r="P174" s="64"/>
      <c r="Q174" s="64"/>
      <c r="R174" s="64"/>
    </row>
    <row r="175" spans="8:18" ht="12.75">
      <c r="H175" s="143">
        <f t="shared" si="17"/>
        <v>38457</v>
      </c>
      <c r="I175" s="61"/>
      <c r="J175" s="64"/>
      <c r="K175" s="64"/>
      <c r="L175" s="64"/>
      <c r="M175" s="64"/>
      <c r="N175" s="64"/>
      <c r="O175" s="64"/>
      <c r="P175" s="64"/>
      <c r="Q175" s="64"/>
      <c r="R175" s="64"/>
    </row>
    <row r="176" spans="8:18" ht="12.75">
      <c r="H176" s="143">
        <f t="shared" si="17"/>
        <v>38458</v>
      </c>
      <c r="I176" s="61"/>
      <c r="J176" s="64"/>
      <c r="K176" s="64"/>
      <c r="L176" s="64"/>
      <c r="M176" s="64"/>
      <c r="N176" s="64"/>
      <c r="O176" s="64"/>
      <c r="P176" s="64"/>
      <c r="Q176" s="64"/>
      <c r="R176" s="64"/>
    </row>
    <row r="177" spans="8:18" ht="12.75">
      <c r="H177" s="143">
        <f t="shared" si="17"/>
        <v>38459</v>
      </c>
      <c r="I177" s="61"/>
      <c r="J177" s="64"/>
      <c r="K177" s="64"/>
      <c r="L177" s="64">
        <v>42.195</v>
      </c>
      <c r="M177" s="64"/>
      <c r="N177" s="64"/>
      <c r="O177" s="64"/>
      <c r="P177" s="64"/>
      <c r="Q177" s="64"/>
      <c r="R177" s="64"/>
    </row>
    <row r="178" spans="8:9" ht="12.75">
      <c r="H178" s="35"/>
      <c r="I178" s="36"/>
    </row>
    <row r="179" spans="8:9" ht="12.75">
      <c r="H179" s="39" t="s">
        <v>154</v>
      </c>
      <c r="I179" s="40"/>
    </row>
    <row r="180" spans="8:9" ht="12.75">
      <c r="H180" s="46"/>
      <c r="I180" s="28"/>
    </row>
    <row r="181" spans="8:18" ht="12.75">
      <c r="H181" s="143">
        <f>(H177+1)</f>
        <v>38460</v>
      </c>
      <c r="I181" s="61"/>
      <c r="J181" s="64"/>
      <c r="K181" s="64"/>
      <c r="L181" s="64"/>
      <c r="M181" s="64"/>
      <c r="N181" s="64"/>
      <c r="O181" s="64"/>
      <c r="P181" s="64"/>
      <c r="Q181" s="64"/>
      <c r="R181" s="64"/>
    </row>
    <row r="182" spans="8:18" ht="12.75">
      <c r="H182" s="143">
        <f aca="true" t="shared" si="18" ref="H182:H187">(H181+1)</f>
        <v>38461</v>
      </c>
      <c r="I182" s="61"/>
      <c r="J182" s="64">
        <v>10</v>
      </c>
      <c r="K182" s="64"/>
      <c r="L182" s="64"/>
      <c r="M182" s="64"/>
      <c r="N182" s="64"/>
      <c r="O182" s="64"/>
      <c r="P182" s="64"/>
      <c r="Q182" s="64"/>
      <c r="R182" s="64"/>
    </row>
    <row r="183" spans="8:18" ht="12.75">
      <c r="H183" s="143">
        <f t="shared" si="18"/>
        <v>38462</v>
      </c>
      <c r="I183" s="61"/>
      <c r="J183" s="64">
        <v>21.095</v>
      </c>
      <c r="K183" s="64"/>
      <c r="L183" s="64"/>
      <c r="M183" s="64"/>
      <c r="N183" s="64"/>
      <c r="O183" s="64"/>
      <c r="P183" s="64"/>
      <c r="Q183" s="64"/>
      <c r="R183" s="64"/>
    </row>
    <row r="184" spans="8:18" ht="12.75">
      <c r="H184" s="143">
        <f t="shared" si="18"/>
        <v>38463</v>
      </c>
      <c r="I184" s="61"/>
      <c r="J184" s="64"/>
      <c r="K184" s="64"/>
      <c r="L184" s="64"/>
      <c r="M184" s="64"/>
      <c r="N184" s="64"/>
      <c r="O184" s="64"/>
      <c r="P184" s="64"/>
      <c r="Q184" s="64"/>
      <c r="R184" s="64"/>
    </row>
    <row r="185" spans="8:18" ht="12.75">
      <c r="H185" s="143">
        <f t="shared" si="18"/>
        <v>38464</v>
      </c>
      <c r="I185" s="61"/>
      <c r="J185" s="64">
        <v>10</v>
      </c>
      <c r="K185" s="64"/>
      <c r="L185" s="64"/>
      <c r="M185" s="64"/>
      <c r="N185" s="64"/>
      <c r="O185" s="64"/>
      <c r="P185" s="64"/>
      <c r="Q185" s="64"/>
      <c r="R185" s="64"/>
    </row>
    <row r="186" spans="8:18" ht="12.75">
      <c r="H186" s="143">
        <f t="shared" si="18"/>
        <v>38465</v>
      </c>
      <c r="I186" s="61"/>
      <c r="J186" s="64"/>
      <c r="K186" s="64"/>
      <c r="L186" s="64"/>
      <c r="M186" s="64"/>
      <c r="N186" s="64"/>
      <c r="O186" s="64"/>
      <c r="P186" s="64"/>
      <c r="Q186" s="64"/>
      <c r="R186" s="64"/>
    </row>
    <row r="187" spans="8:18" ht="12.75">
      <c r="H187" s="143">
        <f t="shared" si="18"/>
        <v>38466</v>
      </c>
      <c r="I187" s="61"/>
      <c r="J187" s="64"/>
      <c r="K187" s="64"/>
      <c r="L187" s="64">
        <v>42.195</v>
      </c>
      <c r="M187" s="64"/>
      <c r="N187" s="64"/>
      <c r="O187" s="64"/>
      <c r="P187" s="64"/>
      <c r="Q187" s="64"/>
      <c r="R187" s="64"/>
    </row>
    <row r="188" spans="8:9" ht="12.75">
      <c r="H188" s="35"/>
      <c r="I188" s="36"/>
    </row>
    <row r="189" spans="8:9" ht="12.75">
      <c r="H189" s="39" t="s">
        <v>155</v>
      </c>
      <c r="I189" s="40"/>
    </row>
    <row r="190" spans="8:9" ht="12.75">
      <c r="H190" s="46"/>
      <c r="I190" s="28"/>
    </row>
    <row r="191" spans="8:18" ht="12.75">
      <c r="H191" s="143">
        <f>(H187+1)</f>
        <v>38467</v>
      </c>
      <c r="I191" s="61"/>
      <c r="J191" s="64"/>
      <c r="K191" s="64"/>
      <c r="L191" s="64"/>
      <c r="M191" s="64"/>
      <c r="N191" s="64"/>
      <c r="O191" s="64"/>
      <c r="P191" s="64"/>
      <c r="Q191" s="64"/>
      <c r="R191" s="64"/>
    </row>
    <row r="192" spans="8:18" ht="12.75">
      <c r="H192" s="143">
        <f aca="true" t="shared" si="19" ref="H192:H197">(H191+1)</f>
        <v>38468</v>
      </c>
      <c r="I192" s="61"/>
      <c r="J192" s="64"/>
      <c r="K192" s="64"/>
      <c r="L192" s="64">
        <v>21.095</v>
      </c>
      <c r="M192" s="64"/>
      <c r="N192" s="64"/>
      <c r="O192" s="64"/>
      <c r="P192" s="64"/>
      <c r="Q192" s="64"/>
      <c r="R192" s="64"/>
    </row>
    <row r="193" spans="8:18" ht="12.75">
      <c r="H193" s="143">
        <f t="shared" si="19"/>
        <v>38469</v>
      </c>
      <c r="I193" s="61"/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8:18" ht="12.75">
      <c r="H194" s="143">
        <f t="shared" si="19"/>
        <v>38470</v>
      </c>
      <c r="I194" s="61"/>
      <c r="J194" s="64"/>
      <c r="K194" s="64"/>
      <c r="L194" s="64">
        <v>11</v>
      </c>
      <c r="M194" s="64"/>
      <c r="N194" s="64"/>
      <c r="O194" s="64"/>
      <c r="P194" s="64"/>
      <c r="Q194" s="64"/>
      <c r="R194" s="64"/>
    </row>
    <row r="195" spans="8:18" ht="12.75">
      <c r="H195" s="143">
        <f t="shared" si="19"/>
        <v>38471</v>
      </c>
      <c r="I195" s="61"/>
      <c r="J195" s="64">
        <v>15</v>
      </c>
      <c r="K195" s="64"/>
      <c r="L195" s="64"/>
      <c r="M195" s="64"/>
      <c r="N195" s="64"/>
      <c r="O195" s="64"/>
      <c r="P195" s="64"/>
      <c r="Q195" s="64"/>
      <c r="R195" s="64"/>
    </row>
    <row r="196" spans="8:18" ht="12.75">
      <c r="H196" s="143">
        <f t="shared" si="19"/>
        <v>38472</v>
      </c>
      <c r="I196" s="61"/>
      <c r="J196" s="64"/>
      <c r="K196" s="64"/>
      <c r="L196" s="64">
        <v>10</v>
      </c>
      <c r="M196" s="64"/>
      <c r="N196" s="64"/>
      <c r="O196" s="64"/>
      <c r="P196" s="64"/>
      <c r="Q196" s="64"/>
      <c r="R196" s="64"/>
    </row>
    <row r="197" spans="8:18" ht="12.75">
      <c r="H197" s="143">
        <f t="shared" si="19"/>
        <v>38473</v>
      </c>
      <c r="I197" s="61"/>
      <c r="J197" s="64">
        <v>21.095</v>
      </c>
      <c r="K197" s="64"/>
      <c r="L197" s="64"/>
      <c r="M197" s="64"/>
      <c r="N197" s="64"/>
      <c r="O197" s="64"/>
      <c r="P197" s="64"/>
      <c r="Q197" s="64"/>
      <c r="R197" s="64"/>
    </row>
    <row r="198" spans="8:9" ht="12.75">
      <c r="H198" s="35"/>
      <c r="I198" s="36"/>
    </row>
    <row r="199" spans="8:9" ht="12.75">
      <c r="H199" s="39" t="s">
        <v>156</v>
      </c>
      <c r="I199" s="40"/>
    </row>
    <row r="200" spans="8:9" ht="12.75">
      <c r="H200" s="46"/>
      <c r="I200" s="28"/>
    </row>
    <row r="201" spans="8:18" ht="12.75">
      <c r="H201" s="143">
        <f>(H197+1)</f>
        <v>38474</v>
      </c>
      <c r="I201" s="61"/>
      <c r="J201" s="64">
        <v>6.74</v>
      </c>
      <c r="K201" s="64"/>
      <c r="L201" s="64"/>
      <c r="M201" s="64"/>
      <c r="N201" s="64"/>
      <c r="O201" s="64"/>
      <c r="P201" s="64"/>
      <c r="Q201" s="64"/>
      <c r="R201" s="64"/>
    </row>
    <row r="202" spans="8:18" ht="12.75">
      <c r="H202" s="143">
        <f aca="true" t="shared" si="20" ref="H202:H207">(H201+1)</f>
        <v>38475</v>
      </c>
      <c r="I202" s="61"/>
      <c r="J202" s="64"/>
      <c r="K202" s="64"/>
      <c r="L202" s="64"/>
      <c r="M202" s="64"/>
      <c r="N202" s="64"/>
      <c r="O202" s="64"/>
      <c r="P202" s="64"/>
      <c r="Q202" s="64"/>
      <c r="R202" s="64"/>
    </row>
    <row r="203" spans="8:18" ht="12.75">
      <c r="H203" s="143">
        <f t="shared" si="20"/>
        <v>38476</v>
      </c>
      <c r="I203" s="61"/>
      <c r="J203" s="64">
        <v>10</v>
      </c>
      <c r="K203" s="64"/>
      <c r="L203" s="64"/>
      <c r="M203" s="64"/>
      <c r="N203" s="64"/>
      <c r="O203" s="64"/>
      <c r="P203" s="64"/>
      <c r="Q203" s="64"/>
      <c r="R203" s="64"/>
    </row>
    <row r="204" spans="8:18" ht="12.75">
      <c r="H204" s="143">
        <f t="shared" si="20"/>
        <v>38477</v>
      </c>
      <c r="I204" s="61"/>
      <c r="J204" s="64"/>
      <c r="K204" s="64"/>
      <c r="L204" s="64">
        <v>11.1</v>
      </c>
      <c r="M204" s="64"/>
      <c r="N204" s="64"/>
      <c r="O204" s="64"/>
      <c r="P204" s="64"/>
      <c r="Q204" s="64"/>
      <c r="R204" s="64"/>
    </row>
    <row r="205" spans="8:18" ht="12.75">
      <c r="H205" s="143">
        <f t="shared" si="20"/>
        <v>38478</v>
      </c>
      <c r="I205" s="61"/>
      <c r="J205" s="64">
        <v>10</v>
      </c>
      <c r="K205" s="64"/>
      <c r="L205" s="64"/>
      <c r="M205" s="64"/>
      <c r="N205" s="64"/>
      <c r="O205" s="64"/>
      <c r="P205" s="64"/>
      <c r="Q205" s="64"/>
      <c r="R205" s="64"/>
    </row>
    <row r="206" spans="8:18" ht="12.75">
      <c r="H206" s="143">
        <f t="shared" si="20"/>
        <v>38479</v>
      </c>
      <c r="I206" s="61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8:18" ht="12.75">
      <c r="H207" s="143">
        <f t="shared" si="20"/>
        <v>38480</v>
      </c>
      <c r="I207" s="61"/>
      <c r="J207" s="64"/>
      <c r="K207" s="64"/>
      <c r="L207" s="64">
        <v>35</v>
      </c>
      <c r="M207" s="64"/>
      <c r="N207" s="64"/>
      <c r="O207" s="64"/>
      <c r="P207" s="64"/>
      <c r="Q207" s="64"/>
      <c r="R207" s="64"/>
    </row>
    <row r="208" spans="8:9" ht="12.75">
      <c r="H208" s="35"/>
      <c r="I208" s="36"/>
    </row>
    <row r="209" spans="8:9" ht="12.75">
      <c r="H209" s="39" t="s">
        <v>157</v>
      </c>
      <c r="I209" s="40"/>
    </row>
    <row r="210" spans="8:9" ht="12.75">
      <c r="H210" s="46"/>
      <c r="I210" s="28"/>
    </row>
    <row r="211" spans="8:18" ht="12.75">
      <c r="H211" s="143">
        <f>(H207+1)</f>
        <v>38481</v>
      </c>
      <c r="I211" s="61"/>
      <c r="J211" s="64"/>
      <c r="K211" s="64"/>
      <c r="L211" s="64"/>
      <c r="M211" s="64"/>
      <c r="N211" s="64"/>
      <c r="O211" s="64"/>
      <c r="P211" s="64"/>
      <c r="Q211" s="64"/>
      <c r="R211" s="64"/>
    </row>
    <row r="212" spans="8:18" ht="12.75">
      <c r="H212" s="143">
        <f aca="true" t="shared" si="21" ref="H212:H217">(H211+1)</f>
        <v>38482</v>
      </c>
      <c r="I212" s="61"/>
      <c r="J212" s="64">
        <v>15</v>
      </c>
      <c r="K212" s="64"/>
      <c r="L212" s="64"/>
      <c r="M212" s="64"/>
      <c r="N212" s="64"/>
      <c r="O212" s="64"/>
      <c r="P212" s="64"/>
      <c r="Q212" s="64"/>
      <c r="R212" s="64"/>
    </row>
    <row r="213" spans="8:18" ht="12.75">
      <c r="H213" s="143">
        <f t="shared" si="21"/>
        <v>38483</v>
      </c>
      <c r="I213" s="61"/>
      <c r="J213" s="64"/>
      <c r="K213" s="64"/>
      <c r="L213" s="64">
        <v>10</v>
      </c>
      <c r="M213" s="64"/>
      <c r="N213" s="64"/>
      <c r="O213" s="64"/>
      <c r="P213" s="64"/>
      <c r="Q213" s="64"/>
      <c r="R213" s="64"/>
    </row>
    <row r="214" spans="8:18" ht="12.75">
      <c r="H214" s="143">
        <f t="shared" si="21"/>
        <v>38484</v>
      </c>
      <c r="I214" s="61"/>
      <c r="J214" s="64">
        <v>10</v>
      </c>
      <c r="K214" s="64"/>
      <c r="L214" s="64"/>
      <c r="M214" s="64"/>
      <c r="N214" s="64"/>
      <c r="O214" s="64"/>
      <c r="P214" s="64"/>
      <c r="Q214" s="64"/>
      <c r="R214" s="64"/>
    </row>
    <row r="215" spans="8:18" ht="12.75">
      <c r="H215" s="143">
        <f t="shared" si="21"/>
        <v>38485</v>
      </c>
      <c r="I215" s="61"/>
      <c r="J215" s="64"/>
      <c r="K215" s="64"/>
      <c r="L215" s="64">
        <v>10</v>
      </c>
      <c r="M215" s="64"/>
      <c r="N215" s="64"/>
      <c r="O215" s="64"/>
      <c r="P215" s="64"/>
      <c r="Q215" s="64"/>
      <c r="R215" s="64"/>
    </row>
    <row r="216" spans="8:18" ht="12.75">
      <c r="H216" s="143">
        <f t="shared" si="21"/>
        <v>38486</v>
      </c>
      <c r="I216" s="61"/>
      <c r="J216" s="64"/>
      <c r="K216" s="64"/>
      <c r="L216" s="64"/>
      <c r="M216" s="64"/>
      <c r="N216" s="64"/>
      <c r="O216" s="64"/>
      <c r="P216" s="64"/>
      <c r="Q216" s="64"/>
      <c r="R216" s="64"/>
    </row>
    <row r="217" spans="8:18" ht="12.75">
      <c r="H217" s="143">
        <f t="shared" si="21"/>
        <v>38487</v>
      </c>
      <c r="I217" s="61"/>
      <c r="J217" s="64">
        <v>35</v>
      </c>
      <c r="K217" s="64"/>
      <c r="L217" s="64"/>
      <c r="M217" s="64"/>
      <c r="N217" s="64"/>
      <c r="O217" s="64"/>
      <c r="P217" s="64"/>
      <c r="Q217" s="64"/>
      <c r="R217" s="64"/>
    </row>
    <row r="218" spans="8:9" ht="12.75">
      <c r="H218" s="35"/>
      <c r="I218" s="36"/>
    </row>
    <row r="219" spans="8:9" ht="12.75">
      <c r="H219" s="39" t="s">
        <v>158</v>
      </c>
      <c r="I219" s="40"/>
    </row>
    <row r="220" spans="8:9" ht="12.75">
      <c r="H220" s="49"/>
      <c r="I220" s="28"/>
    </row>
    <row r="221" spans="8:18" ht="12.75">
      <c r="H221" s="143">
        <f>(H217+1)</f>
        <v>38488</v>
      </c>
      <c r="I221" s="61"/>
      <c r="J221" s="64"/>
      <c r="K221" s="64"/>
      <c r="L221" s="64"/>
      <c r="M221" s="64"/>
      <c r="N221" s="64"/>
      <c r="O221" s="64"/>
      <c r="P221" s="64"/>
      <c r="Q221" s="64"/>
      <c r="R221" s="64"/>
    </row>
    <row r="222" spans="8:18" ht="12.75">
      <c r="H222" s="143">
        <f aca="true" t="shared" si="22" ref="H222:H227">(H221+1)</f>
        <v>38489</v>
      </c>
      <c r="I222" s="61"/>
      <c r="J222" s="64"/>
      <c r="K222" s="64"/>
      <c r="L222" s="64">
        <v>10</v>
      </c>
      <c r="M222" s="64"/>
      <c r="N222" s="64"/>
      <c r="O222" s="64"/>
      <c r="P222" s="64"/>
      <c r="Q222" s="64"/>
      <c r="R222" s="64"/>
    </row>
    <row r="223" spans="8:18" ht="12.75">
      <c r="H223" s="143">
        <f t="shared" si="22"/>
        <v>38490</v>
      </c>
      <c r="I223" s="61"/>
      <c r="J223" s="64">
        <v>10</v>
      </c>
      <c r="K223" s="64"/>
      <c r="L223" s="64"/>
      <c r="M223" s="64"/>
      <c r="N223" s="64"/>
      <c r="O223" s="64"/>
      <c r="P223" s="64"/>
      <c r="Q223" s="64"/>
      <c r="R223" s="64"/>
    </row>
    <row r="224" spans="8:18" ht="12.75">
      <c r="H224" s="143">
        <f t="shared" si="22"/>
        <v>38491</v>
      </c>
      <c r="I224" s="61"/>
      <c r="J224" s="64"/>
      <c r="K224" s="64"/>
      <c r="L224" s="64">
        <v>15</v>
      </c>
      <c r="M224" s="64"/>
      <c r="N224" s="64"/>
      <c r="O224" s="64"/>
      <c r="P224" s="64"/>
      <c r="Q224" s="64"/>
      <c r="R224" s="64"/>
    </row>
    <row r="225" spans="8:18" ht="12.75">
      <c r="H225" s="143">
        <f t="shared" si="22"/>
        <v>38492</v>
      </c>
      <c r="I225" s="61"/>
      <c r="J225" s="64">
        <v>15</v>
      </c>
      <c r="K225" s="64"/>
      <c r="L225" s="64"/>
      <c r="M225" s="64"/>
      <c r="N225" s="64"/>
      <c r="O225" s="64"/>
      <c r="P225" s="64"/>
      <c r="Q225" s="64"/>
      <c r="R225" s="64"/>
    </row>
    <row r="226" spans="8:18" ht="12.75">
      <c r="H226" s="143">
        <f t="shared" si="22"/>
        <v>38493</v>
      </c>
      <c r="I226" s="61"/>
      <c r="J226" s="64"/>
      <c r="K226" s="64"/>
      <c r="L226" s="64"/>
      <c r="M226" s="64"/>
      <c r="N226" s="64"/>
      <c r="O226" s="64"/>
      <c r="P226" s="64"/>
      <c r="Q226" s="64"/>
      <c r="R226" s="64"/>
    </row>
    <row r="227" spans="8:18" ht="12.75">
      <c r="H227" s="143">
        <f t="shared" si="22"/>
        <v>38494</v>
      </c>
      <c r="I227" s="61"/>
      <c r="J227" s="64"/>
      <c r="K227" s="64"/>
      <c r="L227" s="64">
        <v>34.23</v>
      </c>
      <c r="M227" s="64"/>
      <c r="N227" s="64"/>
      <c r="O227" s="64"/>
      <c r="P227" s="64"/>
      <c r="Q227" s="64"/>
      <c r="R227" s="64"/>
    </row>
    <row r="228" spans="8:9" ht="12.75">
      <c r="H228" s="35"/>
      <c r="I228" s="36"/>
    </row>
    <row r="229" spans="8:9" ht="12.75">
      <c r="H229" s="39" t="s">
        <v>159</v>
      </c>
      <c r="I229" s="40"/>
    </row>
    <row r="230" spans="8:9" ht="12.75">
      <c r="H230" s="46"/>
      <c r="I230" s="28"/>
    </row>
    <row r="231" spans="8:18" ht="12.75">
      <c r="H231" s="143">
        <f>(H227+1)</f>
        <v>38495</v>
      </c>
      <c r="I231" s="61"/>
      <c r="J231" s="64"/>
      <c r="K231" s="64"/>
      <c r="L231" s="64"/>
      <c r="M231" s="64"/>
      <c r="N231" s="64"/>
      <c r="O231" s="64"/>
      <c r="P231" s="64"/>
      <c r="Q231" s="64"/>
      <c r="R231" s="64"/>
    </row>
    <row r="232" spans="8:18" ht="12.75">
      <c r="H232" s="143">
        <f aca="true" t="shared" si="23" ref="H232:H237">(H231+1)</f>
        <v>38496</v>
      </c>
      <c r="I232" s="61"/>
      <c r="J232" s="64">
        <v>5</v>
      </c>
      <c r="K232" s="64"/>
      <c r="L232" s="64"/>
      <c r="M232" s="64"/>
      <c r="N232" s="64"/>
      <c r="O232" s="64"/>
      <c r="P232" s="64"/>
      <c r="Q232" s="64"/>
      <c r="R232" s="64"/>
    </row>
    <row r="233" spans="8:18" ht="12.75">
      <c r="H233" s="143">
        <f t="shared" si="23"/>
        <v>38497</v>
      </c>
      <c r="I233" s="61"/>
      <c r="J233" s="64"/>
      <c r="K233" s="64"/>
      <c r="L233" s="64">
        <v>10</v>
      </c>
      <c r="M233" s="64"/>
      <c r="N233" s="64"/>
      <c r="O233" s="64"/>
      <c r="P233" s="64"/>
      <c r="Q233" s="64"/>
      <c r="R233" s="64"/>
    </row>
    <row r="234" spans="8:18" ht="12.75">
      <c r="H234" s="143">
        <f t="shared" si="23"/>
        <v>38498</v>
      </c>
      <c r="I234" s="61"/>
      <c r="J234" s="64">
        <v>10</v>
      </c>
      <c r="K234" s="64"/>
      <c r="L234" s="64"/>
      <c r="M234" s="64"/>
      <c r="N234" s="64"/>
      <c r="O234" s="64"/>
      <c r="P234" s="64"/>
      <c r="Q234" s="64"/>
      <c r="R234" s="64"/>
    </row>
    <row r="235" spans="8:18" ht="12.75">
      <c r="H235" s="143">
        <f t="shared" si="23"/>
        <v>38499</v>
      </c>
      <c r="I235" s="61"/>
      <c r="J235" s="64">
        <v>4.23</v>
      </c>
      <c r="K235" s="64"/>
      <c r="L235" s="64"/>
      <c r="M235" s="64"/>
      <c r="N235" s="64"/>
      <c r="O235" s="64"/>
      <c r="P235" s="64"/>
      <c r="Q235" s="64"/>
      <c r="R235" s="64"/>
    </row>
    <row r="236" spans="8:18" ht="12.75">
      <c r="H236" s="143">
        <f t="shared" si="23"/>
        <v>38500</v>
      </c>
      <c r="I236" s="61"/>
      <c r="J236" s="64"/>
      <c r="K236" s="64"/>
      <c r="L236" s="64"/>
      <c r="M236" s="64"/>
      <c r="N236" s="64"/>
      <c r="O236" s="64"/>
      <c r="P236" s="64"/>
      <c r="Q236" s="64"/>
      <c r="R236" s="64"/>
    </row>
    <row r="237" spans="8:18" ht="12.75">
      <c r="H237" s="143">
        <f t="shared" si="23"/>
        <v>38501</v>
      </c>
      <c r="I237" s="61"/>
      <c r="J237" s="64"/>
      <c r="K237" s="64"/>
      <c r="L237" s="64">
        <v>21.095</v>
      </c>
      <c r="M237" s="64"/>
      <c r="N237" s="64"/>
      <c r="O237" s="64"/>
      <c r="P237" s="64"/>
      <c r="Q237" s="64"/>
      <c r="R237" s="64"/>
    </row>
    <row r="238" spans="8:9" ht="12.75">
      <c r="H238" s="35"/>
      <c r="I238" s="36"/>
    </row>
    <row r="239" spans="8:9" ht="12.75">
      <c r="H239" s="39" t="s">
        <v>160</v>
      </c>
      <c r="I239" s="40"/>
    </row>
    <row r="240" spans="8:9" ht="12.75">
      <c r="H240" s="46"/>
      <c r="I240" s="28"/>
    </row>
    <row r="241" spans="8:18" ht="12.75">
      <c r="H241" s="143">
        <f>(H237+1)</f>
        <v>38502</v>
      </c>
      <c r="I241" s="61"/>
      <c r="J241" s="64"/>
      <c r="K241" s="64"/>
      <c r="L241" s="64"/>
      <c r="M241" s="64"/>
      <c r="N241" s="64"/>
      <c r="O241" s="64"/>
      <c r="P241" s="64"/>
      <c r="Q241" s="64"/>
      <c r="R241" s="64"/>
    </row>
    <row r="242" spans="8:18" ht="12.75">
      <c r="H242" s="143">
        <f aca="true" t="shared" si="24" ref="H242:H247">(H241+1)</f>
        <v>38503</v>
      </c>
      <c r="I242" s="61"/>
      <c r="J242" s="64">
        <v>10</v>
      </c>
      <c r="K242" s="64"/>
      <c r="L242" s="64"/>
      <c r="M242" s="64"/>
      <c r="N242" s="64"/>
      <c r="O242" s="64"/>
      <c r="P242" s="64"/>
      <c r="Q242" s="64"/>
      <c r="R242" s="64"/>
    </row>
    <row r="243" spans="8:18" ht="12.75">
      <c r="H243" s="143">
        <f t="shared" si="24"/>
        <v>38504</v>
      </c>
      <c r="I243" s="61"/>
      <c r="J243" s="64"/>
      <c r="K243" s="64"/>
      <c r="L243" s="64"/>
      <c r="M243" s="64"/>
      <c r="N243" s="64"/>
      <c r="O243" s="64"/>
      <c r="P243" s="64"/>
      <c r="Q243" s="64"/>
      <c r="R243" s="64"/>
    </row>
    <row r="244" spans="8:18" ht="12.75">
      <c r="H244" s="143">
        <f t="shared" si="24"/>
        <v>38505</v>
      </c>
      <c r="I244" s="61"/>
      <c r="J244" s="64"/>
      <c r="K244" s="64"/>
      <c r="L244" s="64">
        <v>10</v>
      </c>
      <c r="M244" s="64"/>
      <c r="N244" s="64"/>
      <c r="O244" s="64"/>
      <c r="P244" s="64"/>
      <c r="Q244" s="64"/>
      <c r="R244" s="64"/>
    </row>
    <row r="245" spans="8:18" ht="12.75">
      <c r="H245" s="143">
        <f t="shared" si="24"/>
        <v>38506</v>
      </c>
      <c r="I245" s="61"/>
      <c r="J245" s="64"/>
      <c r="K245" s="64"/>
      <c r="L245" s="64"/>
      <c r="M245" s="64"/>
      <c r="N245" s="64"/>
      <c r="O245" s="64"/>
      <c r="P245" s="64"/>
      <c r="Q245" s="64"/>
      <c r="R245" s="64"/>
    </row>
    <row r="246" spans="8:18" ht="12.75">
      <c r="H246" s="143">
        <f t="shared" si="24"/>
        <v>38507</v>
      </c>
      <c r="I246" s="61"/>
      <c r="J246" s="64"/>
      <c r="K246" s="64"/>
      <c r="L246" s="64"/>
      <c r="M246" s="64"/>
      <c r="N246" s="64"/>
      <c r="O246" s="64"/>
      <c r="P246" s="64"/>
      <c r="Q246" s="64"/>
      <c r="R246" s="64"/>
    </row>
    <row r="247" spans="8:18" ht="12.75">
      <c r="H247" s="143">
        <f t="shared" si="24"/>
        <v>38508</v>
      </c>
      <c r="I247" s="61"/>
      <c r="J247" s="64"/>
      <c r="K247" s="64"/>
      <c r="L247" s="145">
        <v>42.195</v>
      </c>
      <c r="M247" s="64"/>
      <c r="N247" s="64"/>
      <c r="O247" s="64"/>
      <c r="P247" s="64"/>
      <c r="Q247" s="64"/>
      <c r="R247" s="64"/>
    </row>
    <row r="248" spans="8:9" ht="12.75">
      <c r="H248" s="50"/>
      <c r="I248" s="36"/>
    </row>
    <row r="249" spans="8:9" ht="12.75">
      <c r="H249" s="39" t="s">
        <v>161</v>
      </c>
      <c r="I249" s="40"/>
    </row>
    <row r="250" spans="8:9" ht="12.75">
      <c r="H250" s="46"/>
      <c r="I250" s="28"/>
    </row>
    <row r="251" spans="8:18" ht="12.75">
      <c r="H251" s="143">
        <f>(H247+1)</f>
        <v>38509</v>
      </c>
      <c r="I251" s="61"/>
      <c r="J251" s="64"/>
      <c r="K251" s="64"/>
      <c r="L251" s="64"/>
      <c r="M251" s="64"/>
      <c r="N251" s="64"/>
      <c r="O251" s="64"/>
      <c r="P251" s="64"/>
      <c r="Q251" s="64"/>
      <c r="R251" s="64"/>
    </row>
    <row r="252" spans="8:18" ht="12.75">
      <c r="H252" s="143">
        <f aca="true" t="shared" si="25" ref="H252:H257">(H251+1)</f>
        <v>38510</v>
      </c>
      <c r="I252" s="61"/>
      <c r="J252" s="64">
        <v>10</v>
      </c>
      <c r="K252" s="64"/>
      <c r="L252" s="64"/>
      <c r="M252" s="64"/>
      <c r="N252" s="64"/>
      <c r="O252" s="64"/>
      <c r="P252" s="64"/>
      <c r="Q252" s="64"/>
      <c r="R252" s="64"/>
    </row>
    <row r="253" spans="8:18" ht="12.75">
      <c r="H253" s="143">
        <f t="shared" si="25"/>
        <v>38511</v>
      </c>
      <c r="I253" s="61"/>
      <c r="J253" s="64"/>
      <c r="K253" s="64"/>
      <c r="L253" s="64">
        <v>10</v>
      </c>
      <c r="M253" s="64"/>
      <c r="N253" s="64"/>
      <c r="O253" s="64"/>
      <c r="P253" s="64"/>
      <c r="Q253" s="64"/>
      <c r="R253" s="64"/>
    </row>
    <row r="254" spans="8:18" ht="12.75">
      <c r="H254" s="143">
        <f t="shared" si="25"/>
        <v>38512</v>
      </c>
      <c r="I254" s="61"/>
      <c r="J254" s="64">
        <v>5</v>
      </c>
      <c r="K254" s="64"/>
      <c r="L254" s="64"/>
      <c r="M254" s="64"/>
      <c r="N254" s="64"/>
      <c r="O254" s="64"/>
      <c r="P254" s="64"/>
      <c r="Q254" s="64"/>
      <c r="R254" s="64"/>
    </row>
    <row r="255" spans="8:18" ht="12.75">
      <c r="H255" s="143">
        <f t="shared" si="25"/>
        <v>38513</v>
      </c>
      <c r="I255" s="61"/>
      <c r="J255" s="64"/>
      <c r="K255" s="64"/>
      <c r="L255" s="64"/>
      <c r="M255" s="64"/>
      <c r="N255" s="64"/>
      <c r="O255" s="64"/>
      <c r="P255" s="64"/>
      <c r="Q255" s="64"/>
      <c r="R255" s="64"/>
    </row>
    <row r="256" spans="8:18" ht="12.75">
      <c r="H256" s="143">
        <f t="shared" si="25"/>
        <v>38514</v>
      </c>
      <c r="I256" s="61"/>
      <c r="J256" s="64"/>
      <c r="K256" s="64"/>
      <c r="L256" s="64">
        <v>10</v>
      </c>
      <c r="M256" s="64"/>
      <c r="N256" s="64"/>
      <c r="O256" s="64"/>
      <c r="P256" s="64"/>
      <c r="Q256" s="64"/>
      <c r="R256" s="64"/>
    </row>
    <row r="257" spans="8:18" ht="12.75">
      <c r="H257" s="143">
        <f t="shared" si="25"/>
        <v>38515</v>
      </c>
      <c r="I257" s="61"/>
      <c r="J257" s="64"/>
      <c r="K257" s="64"/>
      <c r="L257" s="64"/>
      <c r="M257" s="64"/>
      <c r="N257" s="64"/>
      <c r="O257" s="64"/>
      <c r="P257" s="64"/>
      <c r="Q257" s="64"/>
      <c r="R257" s="64"/>
    </row>
    <row r="258" spans="8:9" ht="12.75">
      <c r="H258" s="35"/>
      <c r="I258" s="36"/>
    </row>
    <row r="259" spans="8:9" ht="12.75">
      <c r="H259" s="39" t="s">
        <v>162</v>
      </c>
      <c r="I259" s="40"/>
    </row>
    <row r="260" spans="8:9" ht="12.75">
      <c r="H260" s="46"/>
      <c r="I260" s="28"/>
    </row>
    <row r="261" spans="8:18" ht="12.75">
      <c r="H261" s="143">
        <f>(H257+1)</f>
        <v>38516</v>
      </c>
      <c r="I261" s="61"/>
      <c r="J261" s="64">
        <v>10</v>
      </c>
      <c r="K261" s="64"/>
      <c r="L261" s="64"/>
      <c r="M261" s="64"/>
      <c r="N261" s="64"/>
      <c r="O261" s="64"/>
      <c r="P261" s="64"/>
      <c r="Q261" s="64"/>
      <c r="R261" s="64"/>
    </row>
    <row r="262" spans="8:18" ht="12.75">
      <c r="H262" s="143">
        <f aca="true" t="shared" si="26" ref="H262:H267">(H261+1)</f>
        <v>38517</v>
      </c>
      <c r="I262" s="61"/>
      <c r="J262" s="64"/>
      <c r="K262" s="64"/>
      <c r="L262" s="64">
        <v>15</v>
      </c>
      <c r="M262" s="64"/>
      <c r="N262" s="64"/>
      <c r="O262" s="64"/>
      <c r="P262" s="64"/>
      <c r="Q262" s="64"/>
      <c r="R262" s="64"/>
    </row>
    <row r="263" spans="8:18" ht="12.75">
      <c r="H263" s="143">
        <f t="shared" si="26"/>
        <v>38518</v>
      </c>
      <c r="I263" s="61"/>
      <c r="J263" s="64"/>
      <c r="K263" s="64">
        <v>11.1</v>
      </c>
      <c r="L263" s="64"/>
      <c r="M263" s="64"/>
      <c r="N263" s="64"/>
      <c r="O263" s="64"/>
      <c r="P263" s="64"/>
      <c r="Q263" s="64"/>
      <c r="R263" s="64"/>
    </row>
    <row r="264" spans="8:18" ht="12.75">
      <c r="H264" s="143">
        <f t="shared" si="26"/>
        <v>38519</v>
      </c>
      <c r="I264" s="61"/>
      <c r="J264" s="64"/>
      <c r="K264" s="64"/>
      <c r="L264" s="64"/>
      <c r="M264" s="64"/>
      <c r="N264" s="64"/>
      <c r="O264" s="64"/>
      <c r="P264" s="64"/>
      <c r="Q264" s="64"/>
      <c r="R264" s="64"/>
    </row>
    <row r="265" spans="8:18" ht="12.75">
      <c r="H265" s="143">
        <f t="shared" si="26"/>
        <v>38520</v>
      </c>
      <c r="I265" s="61"/>
      <c r="J265" s="64"/>
      <c r="K265" s="64"/>
      <c r="L265" s="64">
        <v>10</v>
      </c>
      <c r="M265" s="64"/>
      <c r="N265" s="64"/>
      <c r="O265" s="64"/>
      <c r="P265" s="64"/>
      <c r="Q265" s="64"/>
      <c r="R265" s="64"/>
    </row>
    <row r="266" spans="8:18" ht="12.75">
      <c r="H266" s="143">
        <f t="shared" si="26"/>
        <v>38521</v>
      </c>
      <c r="I266" s="61"/>
      <c r="J266" s="64"/>
      <c r="K266" s="64"/>
      <c r="L266" s="64"/>
      <c r="M266" s="64"/>
      <c r="N266" s="64"/>
      <c r="O266" s="64"/>
      <c r="P266" s="64"/>
      <c r="Q266" s="64"/>
      <c r="R266" s="64"/>
    </row>
    <row r="267" spans="8:18" ht="12.75">
      <c r="H267" s="143">
        <f t="shared" si="26"/>
        <v>38522</v>
      </c>
      <c r="I267" s="61"/>
      <c r="J267" s="64"/>
      <c r="K267" s="64"/>
      <c r="L267" s="64">
        <v>10</v>
      </c>
      <c r="M267" s="64"/>
      <c r="N267" s="64"/>
      <c r="O267" s="64"/>
      <c r="P267" s="64"/>
      <c r="Q267" s="64"/>
      <c r="R267" s="64"/>
    </row>
    <row r="268" spans="8:9" ht="12.75">
      <c r="H268" s="35"/>
      <c r="I268" s="36"/>
    </row>
    <row r="269" spans="8:9" ht="12.75">
      <c r="H269" s="39" t="s">
        <v>163</v>
      </c>
      <c r="I269" s="40"/>
    </row>
    <row r="270" spans="8:9" ht="12.75">
      <c r="H270" s="46"/>
      <c r="I270" s="28"/>
    </row>
    <row r="271" spans="8:18" ht="12.75">
      <c r="H271" s="143">
        <f>(H267+1)</f>
        <v>38523</v>
      </c>
      <c r="I271" s="61"/>
      <c r="J271" s="64"/>
      <c r="K271" s="64">
        <v>10</v>
      </c>
      <c r="L271" s="64"/>
      <c r="M271" s="64"/>
      <c r="N271" s="64"/>
      <c r="O271" s="64"/>
      <c r="P271" s="64"/>
      <c r="Q271" s="64"/>
      <c r="R271" s="64"/>
    </row>
    <row r="272" spans="8:18" ht="12.75">
      <c r="H272" s="143">
        <f aca="true" t="shared" si="27" ref="H272:H277">(H271+1)</f>
        <v>38524</v>
      </c>
      <c r="I272" s="61"/>
      <c r="J272" s="64">
        <v>10</v>
      </c>
      <c r="K272" s="64"/>
      <c r="L272" s="64"/>
      <c r="M272" s="64"/>
      <c r="N272" s="64"/>
      <c r="O272" s="64"/>
      <c r="P272" s="64"/>
      <c r="Q272" s="64"/>
      <c r="R272" s="64"/>
    </row>
    <row r="273" spans="8:18" ht="12.75">
      <c r="H273" s="143">
        <f t="shared" si="27"/>
        <v>38525</v>
      </c>
      <c r="I273" s="61"/>
      <c r="J273" s="64"/>
      <c r="K273" s="64">
        <v>10</v>
      </c>
      <c r="L273" s="64"/>
      <c r="M273" s="64"/>
      <c r="N273" s="64"/>
      <c r="O273" s="64"/>
      <c r="P273" s="64"/>
      <c r="Q273" s="64"/>
      <c r="R273" s="64"/>
    </row>
    <row r="274" spans="8:18" ht="12.75">
      <c r="H274" s="143">
        <f t="shared" si="27"/>
        <v>38526</v>
      </c>
      <c r="I274" s="61"/>
      <c r="J274" s="64"/>
      <c r="K274" s="64"/>
      <c r="L274" s="64"/>
      <c r="M274" s="64"/>
      <c r="N274" s="64"/>
      <c r="O274" s="64"/>
      <c r="P274" s="64"/>
      <c r="Q274" s="64"/>
      <c r="R274" s="64"/>
    </row>
    <row r="275" spans="8:18" ht="12.75">
      <c r="H275" s="143">
        <f t="shared" si="27"/>
        <v>38527</v>
      </c>
      <c r="I275" s="61"/>
      <c r="J275" s="64">
        <v>4.23</v>
      </c>
      <c r="K275" s="64"/>
      <c r="L275" s="64"/>
      <c r="M275" s="64"/>
      <c r="N275" s="64"/>
      <c r="O275" s="64"/>
      <c r="P275" s="64"/>
      <c r="Q275" s="64"/>
      <c r="R275" s="64"/>
    </row>
    <row r="276" spans="8:18" ht="12.75">
      <c r="H276" s="143">
        <f t="shared" si="27"/>
        <v>38528</v>
      </c>
      <c r="I276" s="61"/>
      <c r="J276" s="64"/>
      <c r="K276" s="64"/>
      <c r="L276" s="64">
        <v>10</v>
      </c>
      <c r="M276" s="64"/>
      <c r="N276" s="64"/>
      <c r="O276" s="64"/>
      <c r="P276" s="64"/>
      <c r="Q276" s="64"/>
      <c r="R276" s="64"/>
    </row>
    <row r="277" spans="8:18" ht="12.75">
      <c r="H277" s="143">
        <f t="shared" si="27"/>
        <v>38529</v>
      </c>
      <c r="I277" s="61"/>
      <c r="J277" s="64"/>
      <c r="K277" s="64">
        <v>10</v>
      </c>
      <c r="L277" s="64"/>
      <c r="M277" s="64"/>
      <c r="N277" s="64"/>
      <c r="O277" s="64"/>
      <c r="P277" s="64"/>
      <c r="Q277" s="64"/>
      <c r="R277" s="64"/>
    </row>
    <row r="278" spans="8:9" ht="12.75">
      <c r="H278" s="35"/>
      <c r="I278" s="36"/>
    </row>
    <row r="279" spans="8:9" ht="12.75">
      <c r="H279" s="39" t="s">
        <v>164</v>
      </c>
      <c r="I279" s="40"/>
    </row>
    <row r="280" spans="8:9" ht="12.75">
      <c r="H280" s="46"/>
      <c r="I280" s="28"/>
    </row>
    <row r="281" spans="8:18" ht="12.75">
      <c r="H281" s="143">
        <f>(H277+1)</f>
        <v>38530</v>
      </c>
      <c r="I281" s="61"/>
      <c r="J281" s="64"/>
      <c r="K281" s="64"/>
      <c r="L281" s="64"/>
      <c r="M281" s="64"/>
      <c r="N281" s="64"/>
      <c r="O281" s="64"/>
      <c r="P281" s="64"/>
      <c r="Q281" s="64"/>
      <c r="R281" s="64"/>
    </row>
    <row r="282" spans="8:18" ht="12.75">
      <c r="H282" s="143">
        <f aca="true" t="shared" si="28" ref="H282:H287">(H281+1)</f>
        <v>38531</v>
      </c>
      <c r="I282" s="61"/>
      <c r="J282" s="64">
        <v>12.1</v>
      </c>
      <c r="K282" s="64"/>
      <c r="L282" s="64"/>
      <c r="M282" s="64"/>
      <c r="N282" s="64"/>
      <c r="O282" s="64"/>
      <c r="P282" s="64"/>
      <c r="Q282" s="64"/>
      <c r="R282" s="64"/>
    </row>
    <row r="283" spans="8:18" ht="12.75">
      <c r="H283" s="143">
        <f t="shared" si="28"/>
        <v>38532</v>
      </c>
      <c r="I283" s="61"/>
      <c r="J283" s="64"/>
      <c r="K283" s="64">
        <v>10</v>
      </c>
      <c r="L283" s="64"/>
      <c r="M283" s="64"/>
      <c r="N283" s="64"/>
      <c r="O283" s="64"/>
      <c r="P283" s="64"/>
      <c r="Q283" s="64"/>
      <c r="R283" s="64"/>
    </row>
    <row r="284" spans="8:18" ht="12.75">
      <c r="H284" s="143">
        <f t="shared" si="28"/>
        <v>38533</v>
      </c>
      <c r="I284" s="61"/>
      <c r="J284" s="64">
        <v>10</v>
      </c>
      <c r="K284" s="64"/>
      <c r="L284" s="64"/>
      <c r="M284" s="64"/>
      <c r="N284" s="64"/>
      <c r="O284" s="64"/>
      <c r="P284" s="64"/>
      <c r="Q284" s="64"/>
      <c r="R284" s="64"/>
    </row>
    <row r="285" spans="8:18" ht="12.75">
      <c r="H285" s="143">
        <f t="shared" si="28"/>
        <v>38534</v>
      </c>
      <c r="I285" s="61"/>
      <c r="J285" s="64"/>
      <c r="K285" s="64">
        <v>10</v>
      </c>
      <c r="L285" s="64"/>
      <c r="M285" s="64"/>
      <c r="N285" s="64"/>
      <c r="O285" s="64"/>
      <c r="P285" s="64"/>
      <c r="Q285" s="64"/>
      <c r="R285" s="64"/>
    </row>
    <row r="286" spans="8:18" ht="12.75">
      <c r="H286" s="143">
        <f t="shared" si="28"/>
        <v>38535</v>
      </c>
      <c r="I286" s="61"/>
      <c r="J286" s="64">
        <v>4.23</v>
      </c>
      <c r="K286" s="64"/>
      <c r="L286" s="64"/>
      <c r="M286" s="64"/>
      <c r="N286" s="64"/>
      <c r="O286" s="64"/>
      <c r="P286" s="64"/>
      <c r="Q286" s="64"/>
      <c r="R286" s="64"/>
    </row>
    <row r="287" spans="8:18" ht="12.75">
      <c r="H287" s="143">
        <f t="shared" si="28"/>
        <v>38536</v>
      </c>
      <c r="I287" s="61"/>
      <c r="J287" s="64"/>
      <c r="K287" s="64"/>
      <c r="L287" s="64">
        <v>10</v>
      </c>
      <c r="M287" s="64"/>
      <c r="N287" s="64"/>
      <c r="O287" s="64"/>
      <c r="P287" s="64"/>
      <c r="Q287" s="64"/>
      <c r="R287" s="64"/>
    </row>
    <row r="288" spans="8:9" ht="12.75">
      <c r="H288" s="35"/>
      <c r="I288" s="36"/>
    </row>
    <row r="289" spans="8:9" ht="12.75">
      <c r="H289" s="39" t="s">
        <v>165</v>
      </c>
      <c r="I289" s="40"/>
    </row>
    <row r="290" spans="8:9" ht="12.75">
      <c r="H290" s="46"/>
      <c r="I290" s="28"/>
    </row>
    <row r="291" spans="8:18" ht="12.75">
      <c r="H291" s="143">
        <f>(H287+1)</f>
        <v>38537</v>
      </c>
      <c r="I291" s="61"/>
      <c r="J291" s="64"/>
      <c r="K291" s="64">
        <v>15</v>
      </c>
      <c r="L291" s="64"/>
      <c r="M291" s="64"/>
      <c r="N291" s="64"/>
      <c r="O291" s="64"/>
      <c r="P291" s="64"/>
      <c r="Q291" s="64"/>
      <c r="R291" s="64"/>
    </row>
    <row r="292" spans="8:18" ht="12.75">
      <c r="H292" s="143">
        <f aca="true" t="shared" si="29" ref="H292:H297">(H291+1)</f>
        <v>38538</v>
      </c>
      <c r="I292" s="61"/>
      <c r="J292" s="64">
        <v>10</v>
      </c>
      <c r="K292" s="64"/>
      <c r="L292" s="64"/>
      <c r="M292" s="64"/>
      <c r="N292" s="64"/>
      <c r="O292" s="64"/>
      <c r="P292" s="64"/>
      <c r="Q292" s="64"/>
      <c r="R292" s="64"/>
    </row>
    <row r="293" spans="8:18" ht="12.75">
      <c r="H293" s="143">
        <f t="shared" si="29"/>
        <v>38539</v>
      </c>
      <c r="I293" s="61"/>
      <c r="J293" s="64">
        <v>10</v>
      </c>
      <c r="K293" s="64"/>
      <c r="L293" s="64"/>
      <c r="M293" s="64"/>
      <c r="N293" s="64"/>
      <c r="O293" s="64"/>
      <c r="P293" s="64"/>
      <c r="Q293" s="64"/>
      <c r="R293" s="64"/>
    </row>
    <row r="294" spans="8:18" ht="12.75">
      <c r="H294" s="143">
        <f t="shared" si="29"/>
        <v>38540</v>
      </c>
      <c r="I294" s="61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8:18" ht="12.75">
      <c r="H295" s="143">
        <f t="shared" si="29"/>
        <v>38541</v>
      </c>
      <c r="I295" s="61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8:18" ht="12.75">
      <c r="H296" s="143">
        <f t="shared" si="29"/>
        <v>38542</v>
      </c>
      <c r="I296" s="61"/>
      <c r="J296" s="64"/>
      <c r="K296" s="64"/>
      <c r="L296" s="64">
        <v>22.2</v>
      </c>
      <c r="M296" s="64"/>
      <c r="N296" s="64"/>
      <c r="O296" s="64"/>
      <c r="P296" s="64"/>
      <c r="Q296" s="64"/>
      <c r="R296" s="64"/>
    </row>
    <row r="297" spans="8:18" ht="12.75">
      <c r="H297" s="143">
        <f t="shared" si="29"/>
        <v>38543</v>
      </c>
      <c r="I297" s="61"/>
      <c r="J297" s="64"/>
      <c r="K297" s="64"/>
      <c r="L297" s="64"/>
      <c r="M297" s="64"/>
      <c r="N297" s="64"/>
      <c r="O297" s="64"/>
      <c r="P297" s="64"/>
      <c r="Q297" s="64"/>
      <c r="R297" s="64"/>
    </row>
    <row r="298" spans="8:9" ht="12.75">
      <c r="H298" s="35"/>
      <c r="I298" s="36"/>
    </row>
    <row r="299" spans="8:9" ht="12.75">
      <c r="H299" s="39" t="s">
        <v>166</v>
      </c>
      <c r="I299" s="40"/>
    </row>
    <row r="300" spans="8:9" ht="12.75">
      <c r="H300" s="46"/>
      <c r="I300" s="28"/>
    </row>
    <row r="301" spans="8:18" ht="12.75">
      <c r="H301" s="143">
        <f>(H297+1)</f>
        <v>38544</v>
      </c>
      <c r="I301" s="61"/>
      <c r="J301" s="64"/>
      <c r="K301" s="64"/>
      <c r="L301" s="64">
        <v>20.2</v>
      </c>
      <c r="M301" s="64"/>
      <c r="N301" s="64"/>
      <c r="O301" s="64"/>
      <c r="P301" s="64"/>
      <c r="Q301" s="64"/>
      <c r="R301" s="64"/>
    </row>
    <row r="302" spans="8:18" ht="12.75">
      <c r="H302" s="143">
        <f aca="true" t="shared" si="30" ref="H302:H307">(H301+1)</f>
        <v>38545</v>
      </c>
      <c r="I302" s="61"/>
      <c r="J302" s="64">
        <v>10</v>
      </c>
      <c r="K302" s="64"/>
      <c r="L302" s="64"/>
      <c r="M302" s="64"/>
      <c r="N302" s="64"/>
      <c r="O302" s="64"/>
      <c r="P302" s="64"/>
      <c r="Q302" s="64"/>
      <c r="R302" s="64"/>
    </row>
    <row r="303" spans="8:18" ht="12.75">
      <c r="H303" s="143">
        <f t="shared" si="30"/>
        <v>38546</v>
      </c>
      <c r="I303" s="61"/>
      <c r="J303" s="64"/>
      <c r="K303" s="64"/>
      <c r="L303" s="64">
        <v>8</v>
      </c>
      <c r="M303" s="64"/>
      <c r="N303" s="64"/>
      <c r="O303" s="64"/>
      <c r="P303" s="64"/>
      <c r="Q303" s="64"/>
      <c r="R303" s="64"/>
    </row>
    <row r="304" spans="8:18" ht="12.75">
      <c r="H304" s="143">
        <f t="shared" si="30"/>
        <v>38547</v>
      </c>
      <c r="I304" s="61"/>
      <c r="J304" s="64">
        <v>10.1</v>
      </c>
      <c r="K304" s="64"/>
      <c r="L304" s="64"/>
      <c r="M304" s="64"/>
      <c r="N304" s="64"/>
      <c r="O304" s="64"/>
      <c r="P304" s="64"/>
      <c r="Q304" s="64"/>
      <c r="R304" s="64"/>
    </row>
    <row r="305" spans="8:18" ht="12.75">
      <c r="H305" s="143">
        <f t="shared" si="30"/>
        <v>38548</v>
      </c>
      <c r="I305" s="61"/>
      <c r="J305" s="64">
        <v>10</v>
      </c>
      <c r="K305" s="64"/>
      <c r="L305" s="64"/>
      <c r="M305" s="64"/>
      <c r="N305" s="64"/>
      <c r="O305" s="64"/>
      <c r="P305" s="64"/>
      <c r="Q305" s="64"/>
      <c r="R305" s="64"/>
    </row>
    <row r="306" spans="8:18" ht="12.75">
      <c r="H306" s="143">
        <f t="shared" si="30"/>
        <v>38549</v>
      </c>
      <c r="I306" s="61"/>
      <c r="J306" s="64"/>
      <c r="K306" s="64"/>
      <c r="L306" s="64">
        <v>10</v>
      </c>
      <c r="M306" s="64"/>
      <c r="N306" s="64"/>
      <c r="O306" s="64"/>
      <c r="P306" s="64"/>
      <c r="Q306" s="64"/>
      <c r="R306" s="64"/>
    </row>
    <row r="307" spans="8:18" ht="12.75">
      <c r="H307" s="143">
        <f t="shared" si="30"/>
        <v>38550</v>
      </c>
      <c r="I307" s="61"/>
      <c r="J307" s="64"/>
      <c r="K307" s="64"/>
      <c r="L307" s="64">
        <v>9.3</v>
      </c>
      <c r="M307" s="64"/>
      <c r="N307" s="64"/>
      <c r="O307" s="64"/>
      <c r="P307" s="64"/>
      <c r="Q307" s="64"/>
      <c r="R307" s="64"/>
    </row>
    <row r="308" spans="8:9" ht="12.75">
      <c r="H308" s="35"/>
      <c r="I308" s="36"/>
    </row>
    <row r="309" spans="8:9" ht="12.75">
      <c r="H309" s="39" t="s">
        <v>167</v>
      </c>
      <c r="I309" s="40"/>
    </row>
    <row r="310" spans="8:9" ht="12.75">
      <c r="H310" s="46"/>
      <c r="I310" s="28"/>
    </row>
    <row r="311" spans="8:18" ht="12.75">
      <c r="H311" s="143">
        <f>(H307+1)</f>
        <v>38551</v>
      </c>
      <c r="I311" s="61"/>
      <c r="J311" s="64">
        <v>10</v>
      </c>
      <c r="K311" s="64"/>
      <c r="L311" s="64"/>
      <c r="M311" s="64"/>
      <c r="N311" s="64"/>
      <c r="O311" s="64"/>
      <c r="P311" s="64"/>
      <c r="Q311" s="64"/>
      <c r="R311" s="64"/>
    </row>
    <row r="312" spans="8:18" ht="12.75">
      <c r="H312" s="143">
        <f aca="true" t="shared" si="31" ref="H312:H317">(H311+1)</f>
        <v>38552</v>
      </c>
      <c r="I312" s="61"/>
      <c r="J312" s="64">
        <v>10</v>
      </c>
      <c r="K312" s="64"/>
      <c r="L312" s="64"/>
      <c r="M312" s="64"/>
      <c r="N312" s="64"/>
      <c r="O312" s="64"/>
      <c r="P312" s="64"/>
      <c r="Q312" s="64"/>
      <c r="R312" s="64"/>
    </row>
    <row r="313" spans="8:18" ht="12.75">
      <c r="H313" s="143">
        <f t="shared" si="31"/>
        <v>38553</v>
      </c>
      <c r="I313" s="61"/>
      <c r="J313" s="64"/>
      <c r="K313" s="64"/>
      <c r="L313" s="64">
        <v>20</v>
      </c>
      <c r="M313" s="64"/>
      <c r="N313" s="64"/>
      <c r="O313" s="64"/>
      <c r="P313" s="64"/>
      <c r="Q313" s="64"/>
      <c r="R313" s="64"/>
    </row>
    <row r="314" spans="8:18" ht="12.75">
      <c r="H314" s="143">
        <f t="shared" si="31"/>
        <v>38554</v>
      </c>
      <c r="I314" s="61"/>
      <c r="J314" s="64"/>
      <c r="K314" s="64"/>
      <c r="L314" s="64">
        <v>8</v>
      </c>
      <c r="M314" s="64"/>
      <c r="N314" s="64"/>
      <c r="O314" s="64"/>
      <c r="P314" s="64"/>
      <c r="Q314" s="64"/>
      <c r="R314" s="64"/>
    </row>
    <row r="315" spans="8:18" ht="12.75">
      <c r="H315" s="143">
        <f t="shared" si="31"/>
        <v>38555</v>
      </c>
      <c r="I315" s="61"/>
      <c r="J315" s="64"/>
      <c r="K315" s="64"/>
      <c r="L315" s="64">
        <v>10</v>
      </c>
      <c r="M315" s="64"/>
      <c r="N315" s="64"/>
      <c r="O315" s="64"/>
      <c r="P315" s="64"/>
      <c r="Q315" s="64"/>
      <c r="R315" s="64"/>
    </row>
    <row r="316" spans="8:18" ht="12.75">
      <c r="H316" s="143">
        <f t="shared" si="31"/>
        <v>38556</v>
      </c>
      <c r="I316" s="61"/>
      <c r="J316" s="64">
        <v>10.1</v>
      </c>
      <c r="K316" s="64"/>
      <c r="L316" s="64"/>
      <c r="M316" s="64"/>
      <c r="N316" s="64"/>
      <c r="O316" s="64"/>
      <c r="P316" s="64"/>
      <c r="Q316" s="64"/>
      <c r="R316" s="64"/>
    </row>
    <row r="317" spans="8:18" ht="12.75">
      <c r="H317" s="143">
        <f t="shared" si="31"/>
        <v>38557</v>
      </c>
      <c r="I317" s="61"/>
      <c r="J317" s="64"/>
      <c r="K317" s="64"/>
      <c r="L317" s="64">
        <v>34.86</v>
      </c>
      <c r="M317" s="64"/>
      <c r="N317" s="64"/>
      <c r="O317" s="64"/>
      <c r="P317" s="64"/>
      <c r="Q317" s="64"/>
      <c r="R317" s="64"/>
    </row>
    <row r="318" spans="8:9" ht="12.75">
      <c r="H318" s="35"/>
      <c r="I318" s="36"/>
    </row>
    <row r="319" spans="8:9" ht="12.75">
      <c r="H319" s="39" t="s">
        <v>168</v>
      </c>
      <c r="I319" s="40"/>
    </row>
    <row r="320" spans="8:9" ht="12.75">
      <c r="H320" s="46"/>
      <c r="I320" s="28"/>
    </row>
    <row r="321" spans="8:18" ht="12.75">
      <c r="H321" s="143">
        <f>(H317+1)</f>
        <v>38558</v>
      </c>
      <c r="I321" s="61"/>
      <c r="J321" s="64">
        <v>10</v>
      </c>
      <c r="K321" s="64"/>
      <c r="L321" s="64"/>
      <c r="M321" s="64"/>
      <c r="N321" s="64"/>
      <c r="O321" s="64"/>
      <c r="P321" s="64"/>
      <c r="Q321" s="64"/>
      <c r="R321" s="64"/>
    </row>
    <row r="322" spans="8:18" ht="12.75">
      <c r="H322" s="143">
        <f aca="true" t="shared" si="32" ref="H322:H327">(H321+1)</f>
        <v>38559</v>
      </c>
      <c r="I322" s="61"/>
      <c r="J322" s="64"/>
      <c r="K322" s="64"/>
      <c r="L322" s="64">
        <v>22.2</v>
      </c>
      <c r="M322" s="64"/>
      <c r="N322" s="64"/>
      <c r="O322" s="64"/>
      <c r="P322" s="64"/>
      <c r="Q322" s="64"/>
      <c r="R322" s="64"/>
    </row>
    <row r="323" spans="8:18" ht="12.75">
      <c r="H323" s="143">
        <f t="shared" si="32"/>
        <v>38560</v>
      </c>
      <c r="I323" s="61"/>
      <c r="J323" s="64">
        <v>4</v>
      </c>
      <c r="K323" s="64"/>
      <c r="L323" s="64"/>
      <c r="M323" s="64"/>
      <c r="N323" s="64"/>
      <c r="O323" s="64"/>
      <c r="P323" s="64"/>
      <c r="Q323" s="64"/>
      <c r="R323" s="64"/>
    </row>
    <row r="324" spans="8:18" ht="12.75">
      <c r="H324" s="143">
        <f t="shared" si="32"/>
        <v>38561</v>
      </c>
      <c r="I324" s="61"/>
      <c r="J324" s="64"/>
      <c r="K324" s="64"/>
      <c r="L324" s="64">
        <v>20.1</v>
      </c>
      <c r="M324" s="64"/>
      <c r="N324" s="64"/>
      <c r="O324" s="64"/>
      <c r="P324" s="64"/>
      <c r="Q324" s="64"/>
      <c r="R324" s="64"/>
    </row>
    <row r="325" spans="8:18" ht="12.75">
      <c r="H325" s="143">
        <f t="shared" si="32"/>
        <v>38562</v>
      </c>
      <c r="I325" s="61"/>
      <c r="J325" s="64"/>
      <c r="K325" s="64"/>
      <c r="L325" s="64"/>
      <c r="M325" s="64"/>
      <c r="N325" s="64"/>
      <c r="O325" s="64"/>
      <c r="P325" s="64"/>
      <c r="Q325" s="64"/>
      <c r="R325" s="64"/>
    </row>
    <row r="326" spans="8:18" ht="12.75">
      <c r="H326" s="143">
        <f t="shared" si="32"/>
        <v>38563</v>
      </c>
      <c r="I326" s="61"/>
      <c r="J326" s="64"/>
      <c r="K326" s="64">
        <v>12.1</v>
      </c>
      <c r="L326" s="64"/>
      <c r="M326" s="64"/>
      <c r="N326" s="64"/>
      <c r="O326" s="64"/>
      <c r="P326" s="64"/>
      <c r="Q326" s="64"/>
      <c r="R326" s="64"/>
    </row>
    <row r="327" spans="8:18" ht="12.75">
      <c r="H327" s="143">
        <f t="shared" si="32"/>
        <v>38564</v>
      </c>
      <c r="I327" s="61"/>
      <c r="J327" s="64"/>
      <c r="K327" s="64"/>
      <c r="L327" s="64">
        <v>35</v>
      </c>
      <c r="M327" s="64"/>
      <c r="N327" s="64"/>
      <c r="O327" s="64"/>
      <c r="P327" s="64"/>
      <c r="Q327" s="64"/>
      <c r="R327" s="64"/>
    </row>
    <row r="328" spans="8:9" ht="12.75">
      <c r="H328" s="35"/>
      <c r="I328" s="36"/>
    </row>
    <row r="329" spans="8:9" ht="12.75">
      <c r="H329" s="39" t="s">
        <v>169</v>
      </c>
      <c r="I329" s="40"/>
    </row>
    <row r="330" spans="8:9" ht="12.75">
      <c r="H330" s="46"/>
      <c r="I330" s="28"/>
    </row>
    <row r="331" spans="8:18" ht="12.75">
      <c r="H331" s="143">
        <f>(H327+1)</f>
        <v>38565</v>
      </c>
      <c r="I331" s="61"/>
      <c r="J331" s="64"/>
      <c r="K331" s="64"/>
      <c r="L331" s="64"/>
      <c r="M331" s="64"/>
      <c r="N331" s="64"/>
      <c r="O331" s="64"/>
      <c r="P331" s="64"/>
      <c r="Q331" s="64"/>
      <c r="R331" s="64"/>
    </row>
    <row r="332" spans="8:18" ht="12.75">
      <c r="H332" s="143">
        <f aca="true" t="shared" si="33" ref="H332:H337">(H331+1)</f>
        <v>38566</v>
      </c>
      <c r="I332" s="61"/>
      <c r="J332" s="64"/>
      <c r="K332" s="64"/>
      <c r="L332" s="64">
        <v>15</v>
      </c>
      <c r="M332" s="64"/>
      <c r="N332" s="64"/>
      <c r="O332" s="64"/>
      <c r="P332" s="64"/>
      <c r="Q332" s="64"/>
      <c r="R332" s="64"/>
    </row>
    <row r="333" spans="8:18" ht="12.75">
      <c r="H333" s="143">
        <f t="shared" si="33"/>
        <v>38567</v>
      </c>
      <c r="I333" s="61"/>
      <c r="J333" s="64"/>
      <c r="K333" s="64"/>
      <c r="L333" s="64">
        <v>10</v>
      </c>
      <c r="M333" s="64"/>
      <c r="N333" s="64"/>
      <c r="O333" s="64"/>
      <c r="P333" s="64"/>
      <c r="Q333" s="64"/>
      <c r="R333" s="64"/>
    </row>
    <row r="334" spans="8:18" ht="12.75">
      <c r="H334" s="143">
        <f t="shared" si="33"/>
        <v>38568</v>
      </c>
      <c r="I334" s="61"/>
      <c r="J334" s="64"/>
      <c r="K334" s="64">
        <v>10</v>
      </c>
      <c r="L334" s="64"/>
      <c r="M334" s="64"/>
      <c r="N334" s="64"/>
      <c r="O334" s="64"/>
      <c r="P334" s="64"/>
      <c r="Q334" s="64"/>
      <c r="R334" s="64"/>
    </row>
    <row r="335" spans="8:18" ht="12.75">
      <c r="H335" s="143">
        <f t="shared" si="33"/>
        <v>38569</v>
      </c>
      <c r="I335" s="61"/>
      <c r="J335" s="64"/>
      <c r="K335" s="64"/>
      <c r="L335" s="64"/>
      <c r="M335" s="64"/>
      <c r="N335" s="64"/>
      <c r="O335" s="64"/>
      <c r="P335" s="64"/>
      <c r="Q335" s="64"/>
      <c r="R335" s="64"/>
    </row>
    <row r="336" spans="8:18" ht="12.75">
      <c r="H336" s="143">
        <f t="shared" si="33"/>
        <v>38570</v>
      </c>
      <c r="I336" s="61"/>
      <c r="J336" s="64"/>
      <c r="K336" s="64">
        <v>12.1</v>
      </c>
      <c r="L336" s="64"/>
      <c r="M336" s="64"/>
      <c r="N336" s="64"/>
      <c r="O336" s="64"/>
      <c r="P336" s="64"/>
      <c r="Q336" s="64"/>
      <c r="R336" s="64"/>
    </row>
    <row r="337" spans="8:18" ht="12.75">
      <c r="H337" s="143">
        <f t="shared" si="33"/>
        <v>38571</v>
      </c>
      <c r="I337" s="61"/>
      <c r="J337" s="64"/>
      <c r="K337" s="64"/>
      <c r="L337" s="64">
        <v>30</v>
      </c>
      <c r="M337" s="64"/>
      <c r="N337" s="64"/>
      <c r="O337" s="64"/>
      <c r="P337" s="64"/>
      <c r="Q337" s="64"/>
      <c r="R337" s="64"/>
    </row>
    <row r="338" spans="8:9" ht="12.75">
      <c r="H338" s="35"/>
      <c r="I338" s="36"/>
    </row>
    <row r="339" spans="8:9" ht="12.75">
      <c r="H339" s="39" t="s">
        <v>170</v>
      </c>
      <c r="I339" s="40"/>
    </row>
    <row r="340" spans="8:9" ht="12.75">
      <c r="H340" s="46"/>
      <c r="I340" s="28"/>
    </row>
    <row r="341" spans="8:18" ht="12.75">
      <c r="H341" s="143">
        <f>(H337+1)</f>
        <v>38572</v>
      </c>
      <c r="I341" s="61"/>
      <c r="J341" s="64"/>
      <c r="K341" s="64"/>
      <c r="L341" s="64"/>
      <c r="M341" s="64"/>
      <c r="N341" s="64"/>
      <c r="O341" s="64"/>
      <c r="P341" s="64"/>
      <c r="Q341" s="64"/>
      <c r="R341" s="64"/>
    </row>
    <row r="342" spans="8:18" ht="12.75">
      <c r="H342" s="143">
        <f aca="true" t="shared" si="34" ref="H342:H347">(H341+1)</f>
        <v>38573</v>
      </c>
      <c r="I342" s="61"/>
      <c r="J342" s="64"/>
      <c r="K342" s="64">
        <v>15</v>
      </c>
      <c r="L342" s="64"/>
      <c r="M342" s="64"/>
      <c r="N342" s="64"/>
      <c r="O342" s="64"/>
      <c r="P342" s="64"/>
      <c r="Q342" s="64"/>
      <c r="R342" s="64"/>
    </row>
    <row r="343" spans="8:18" ht="12.75">
      <c r="H343" s="143">
        <f t="shared" si="34"/>
        <v>38574</v>
      </c>
      <c r="I343" s="61"/>
      <c r="J343" s="64"/>
      <c r="K343" s="64"/>
      <c r="L343" s="64">
        <v>10</v>
      </c>
      <c r="M343" s="64"/>
      <c r="N343" s="64"/>
      <c r="O343" s="64"/>
      <c r="P343" s="64"/>
      <c r="Q343" s="64"/>
      <c r="R343" s="64"/>
    </row>
    <row r="344" spans="8:18" ht="12.75">
      <c r="H344" s="143">
        <f t="shared" si="34"/>
        <v>38575</v>
      </c>
      <c r="I344" s="61"/>
      <c r="J344" s="64"/>
      <c r="K344" s="64">
        <v>10</v>
      </c>
      <c r="L344" s="64"/>
      <c r="M344" s="64"/>
      <c r="N344" s="64"/>
      <c r="O344" s="64"/>
      <c r="P344" s="64"/>
      <c r="Q344" s="64"/>
      <c r="R344" s="64"/>
    </row>
    <row r="345" spans="8:18" ht="12.75">
      <c r="H345" s="143">
        <f t="shared" si="34"/>
        <v>38576</v>
      </c>
      <c r="I345" s="61"/>
      <c r="J345" s="64"/>
      <c r="K345" s="64"/>
      <c r="L345" s="64">
        <v>21.095</v>
      </c>
      <c r="M345" s="64"/>
      <c r="N345" s="64"/>
      <c r="O345" s="64"/>
      <c r="P345" s="64"/>
      <c r="Q345" s="64"/>
      <c r="R345" s="64"/>
    </row>
    <row r="346" spans="8:18" ht="12.75">
      <c r="H346" s="143">
        <f t="shared" si="34"/>
        <v>38577</v>
      </c>
      <c r="I346" s="61"/>
      <c r="J346" s="64"/>
      <c r="K346" s="64"/>
      <c r="L346" s="64"/>
      <c r="M346" s="64"/>
      <c r="N346" s="64"/>
      <c r="O346" s="64"/>
      <c r="P346" s="64"/>
      <c r="Q346" s="64"/>
      <c r="R346" s="64"/>
    </row>
    <row r="347" spans="8:18" ht="12.75">
      <c r="H347" s="143">
        <f t="shared" si="34"/>
        <v>38578</v>
      </c>
      <c r="I347" s="61"/>
      <c r="J347" s="64"/>
      <c r="K347" s="64"/>
      <c r="L347" s="64">
        <v>35</v>
      </c>
      <c r="M347" s="64"/>
      <c r="N347" s="64"/>
      <c r="O347" s="64"/>
      <c r="P347" s="64"/>
      <c r="Q347" s="64"/>
      <c r="R347" s="64"/>
    </row>
    <row r="348" spans="8:9" ht="12.75">
      <c r="H348" s="35"/>
      <c r="I348" s="36"/>
    </row>
    <row r="349" spans="8:9" ht="12.75">
      <c r="H349" s="39" t="s">
        <v>171</v>
      </c>
      <c r="I349" s="40"/>
    </row>
    <row r="350" spans="8:9" ht="12.75">
      <c r="H350" s="46"/>
      <c r="I350" s="28"/>
    </row>
    <row r="351" spans="8:18" ht="12.75">
      <c r="H351" s="143">
        <f>(H347+1)</f>
        <v>38579</v>
      </c>
      <c r="I351" s="61"/>
      <c r="J351" s="64"/>
      <c r="K351" s="64"/>
      <c r="L351" s="64"/>
      <c r="M351" s="64"/>
      <c r="N351" s="64"/>
      <c r="O351" s="64"/>
      <c r="P351" s="64"/>
      <c r="Q351" s="64"/>
      <c r="R351" s="64"/>
    </row>
    <row r="352" spans="8:18" ht="12.75">
      <c r="H352" s="143">
        <f aca="true" t="shared" si="35" ref="H352:H357">(H351+1)</f>
        <v>38580</v>
      </c>
      <c r="I352" s="61"/>
      <c r="J352" s="64"/>
      <c r="K352" s="64">
        <v>10</v>
      </c>
      <c r="L352" s="64"/>
      <c r="M352" s="64"/>
      <c r="N352" s="64"/>
      <c r="O352" s="64"/>
      <c r="P352" s="64"/>
      <c r="Q352" s="64"/>
      <c r="R352" s="64"/>
    </row>
    <row r="353" spans="8:18" ht="12.75">
      <c r="H353" s="143">
        <f t="shared" si="35"/>
        <v>38581</v>
      </c>
      <c r="I353" s="61"/>
      <c r="J353" s="64"/>
      <c r="K353" s="64">
        <v>5</v>
      </c>
      <c r="L353" s="64"/>
      <c r="M353" s="64"/>
      <c r="N353" s="64"/>
      <c r="O353" s="64"/>
      <c r="P353" s="64"/>
      <c r="Q353" s="64"/>
      <c r="R353" s="64"/>
    </row>
    <row r="354" spans="8:18" ht="12.75">
      <c r="H354" s="143">
        <f t="shared" si="35"/>
        <v>38582</v>
      </c>
      <c r="I354" s="61"/>
      <c r="J354" s="64"/>
      <c r="K354" s="64"/>
      <c r="L354" s="64">
        <v>5</v>
      </c>
      <c r="M354" s="64"/>
      <c r="N354" s="64"/>
      <c r="O354" s="64"/>
      <c r="P354" s="64"/>
      <c r="Q354" s="64"/>
      <c r="R354" s="64"/>
    </row>
    <row r="355" spans="8:18" ht="12.75">
      <c r="H355" s="143">
        <f t="shared" si="35"/>
        <v>38583</v>
      </c>
      <c r="I355" s="61"/>
      <c r="J355" s="64"/>
      <c r="K355" s="64">
        <v>5</v>
      </c>
      <c r="L355" s="64"/>
      <c r="M355" s="64"/>
      <c r="N355" s="64"/>
      <c r="O355" s="64"/>
      <c r="P355" s="64"/>
      <c r="Q355" s="64"/>
      <c r="R355" s="64"/>
    </row>
    <row r="356" spans="8:18" ht="12.75">
      <c r="H356" s="143">
        <f t="shared" si="35"/>
        <v>38584</v>
      </c>
      <c r="I356" s="61"/>
      <c r="J356" s="64"/>
      <c r="K356" s="64"/>
      <c r="L356" s="64"/>
      <c r="M356" s="64"/>
      <c r="N356" s="64"/>
      <c r="O356" s="64"/>
      <c r="P356" s="64"/>
      <c r="Q356" s="64"/>
      <c r="R356" s="64"/>
    </row>
    <row r="357" spans="8:18" ht="12.75">
      <c r="H357" s="143">
        <f t="shared" si="35"/>
        <v>38585</v>
      </c>
      <c r="I357" s="61"/>
      <c r="J357" s="64"/>
      <c r="K357" s="64"/>
      <c r="L357" s="64">
        <v>10.269</v>
      </c>
      <c r="M357" s="64"/>
      <c r="N357" s="64"/>
      <c r="O357" s="64"/>
      <c r="P357" s="64"/>
      <c r="Q357" s="64"/>
      <c r="R357" s="64"/>
    </row>
    <row r="358" spans="8:9" ht="12.75">
      <c r="H358" s="35"/>
      <c r="I358" s="36"/>
    </row>
    <row r="359" spans="8:9" ht="12.75">
      <c r="H359" s="39" t="s">
        <v>172</v>
      </c>
      <c r="I359" s="40"/>
    </row>
    <row r="360" spans="8:9" ht="12.75">
      <c r="H360" s="46"/>
      <c r="I360" s="28"/>
    </row>
    <row r="361" spans="8:18" ht="12.75">
      <c r="H361" s="143">
        <f>(H357+1)</f>
        <v>38586</v>
      </c>
      <c r="I361" s="61"/>
      <c r="J361" s="64"/>
      <c r="K361" s="64"/>
      <c r="L361" s="64"/>
      <c r="M361" s="64"/>
      <c r="N361" s="64"/>
      <c r="O361" s="64"/>
      <c r="P361" s="64"/>
      <c r="Q361" s="64"/>
      <c r="R361" s="64"/>
    </row>
    <row r="362" spans="8:18" ht="12.75">
      <c r="H362" s="143">
        <f aca="true" t="shared" si="36" ref="H362:H367">(H361+1)</f>
        <v>38587</v>
      </c>
      <c r="I362" s="61"/>
      <c r="J362" s="64"/>
      <c r="K362" s="64"/>
      <c r="L362" s="64">
        <v>10</v>
      </c>
      <c r="M362" s="64"/>
      <c r="N362" s="64"/>
      <c r="O362" s="64"/>
      <c r="P362" s="64"/>
      <c r="Q362" s="64"/>
      <c r="R362" s="64"/>
    </row>
    <row r="363" spans="8:18" ht="12.75">
      <c r="H363" s="143">
        <f t="shared" si="36"/>
        <v>38588</v>
      </c>
      <c r="I363" s="61"/>
      <c r="J363" s="64"/>
      <c r="K363" s="64">
        <v>10</v>
      </c>
      <c r="L363" s="64"/>
      <c r="M363" s="64"/>
      <c r="N363" s="64"/>
      <c r="O363" s="64"/>
      <c r="P363" s="64"/>
      <c r="Q363" s="64"/>
      <c r="R363" s="64"/>
    </row>
    <row r="364" spans="8:18" ht="12.75">
      <c r="H364" s="143">
        <f t="shared" si="36"/>
        <v>38589</v>
      </c>
      <c r="I364" s="61"/>
      <c r="J364" s="64"/>
      <c r="K364" s="64">
        <v>12.1</v>
      </c>
      <c r="L364" s="64"/>
      <c r="M364" s="64"/>
      <c r="N364" s="64"/>
      <c r="O364" s="64"/>
      <c r="P364" s="64"/>
      <c r="Q364" s="64"/>
      <c r="R364" s="64"/>
    </row>
    <row r="365" spans="8:18" ht="12.75">
      <c r="H365" s="143">
        <f t="shared" si="36"/>
        <v>38590</v>
      </c>
      <c r="I365" s="61"/>
      <c r="J365" s="64"/>
      <c r="K365" s="64"/>
      <c r="L365" s="64">
        <v>10</v>
      </c>
      <c r="M365" s="64"/>
      <c r="N365" s="64"/>
      <c r="O365" s="64"/>
      <c r="P365" s="64"/>
      <c r="Q365" s="64"/>
      <c r="R365" s="64"/>
    </row>
    <row r="366" spans="8:18" ht="12.75">
      <c r="H366" s="143">
        <f t="shared" si="36"/>
        <v>38591</v>
      </c>
      <c r="I366" s="61"/>
      <c r="J366" s="64"/>
      <c r="K366" s="64"/>
      <c r="L366" s="64"/>
      <c r="M366" s="64"/>
      <c r="N366" s="64"/>
      <c r="O366" s="64"/>
      <c r="P366" s="64"/>
      <c r="Q366" s="64"/>
      <c r="R366" s="64"/>
    </row>
    <row r="367" spans="8:18" ht="12.75">
      <c r="H367" s="143">
        <f t="shared" si="36"/>
        <v>38592</v>
      </c>
      <c r="I367" s="61"/>
      <c r="J367" s="64"/>
      <c r="K367" s="64"/>
      <c r="L367" s="64">
        <v>35</v>
      </c>
      <c r="M367" s="64"/>
      <c r="N367" s="64"/>
      <c r="O367" s="64"/>
      <c r="P367" s="64"/>
      <c r="Q367" s="64"/>
      <c r="R367" s="64"/>
    </row>
    <row r="368" spans="8:9" ht="12.75">
      <c r="H368" s="35"/>
      <c r="I368" s="36"/>
    </row>
    <row r="369" spans="8:9" ht="12.75">
      <c r="H369" s="39" t="s">
        <v>173</v>
      </c>
      <c r="I369" s="40"/>
    </row>
    <row r="370" spans="8:9" ht="12.75">
      <c r="H370" s="46"/>
      <c r="I370" s="28"/>
    </row>
    <row r="371" spans="8:18" ht="12.75">
      <c r="H371" s="143">
        <f>(H367+1)</f>
        <v>38593</v>
      </c>
      <c r="I371" s="61"/>
      <c r="J371" s="64"/>
      <c r="K371" s="64"/>
      <c r="L371" s="64"/>
      <c r="M371" s="64"/>
      <c r="N371" s="64"/>
      <c r="O371" s="64"/>
      <c r="P371" s="64"/>
      <c r="Q371" s="64"/>
      <c r="R371" s="64"/>
    </row>
    <row r="372" spans="8:18" ht="12.75">
      <c r="H372" s="143">
        <f aca="true" t="shared" si="37" ref="H372:H377">(H371+1)</f>
        <v>38594</v>
      </c>
      <c r="I372" s="61"/>
      <c r="J372" s="64"/>
      <c r="K372" s="64">
        <v>10</v>
      </c>
      <c r="L372" s="64"/>
      <c r="M372" s="64"/>
      <c r="N372" s="64"/>
      <c r="O372" s="64"/>
      <c r="P372" s="64"/>
      <c r="Q372" s="64"/>
      <c r="R372" s="64"/>
    </row>
    <row r="373" spans="8:18" ht="12.75">
      <c r="H373" s="143">
        <f t="shared" si="37"/>
        <v>38595</v>
      </c>
      <c r="I373" s="61"/>
      <c r="J373" s="64"/>
      <c r="K373" s="64"/>
      <c r="L373" s="64">
        <v>15</v>
      </c>
      <c r="M373" s="64"/>
      <c r="N373" s="64"/>
      <c r="O373" s="64"/>
      <c r="P373" s="64"/>
      <c r="Q373" s="64"/>
      <c r="R373" s="64"/>
    </row>
    <row r="374" spans="8:18" ht="12.75">
      <c r="H374" s="143">
        <f t="shared" si="37"/>
        <v>38596</v>
      </c>
      <c r="I374" s="61"/>
      <c r="J374" s="64"/>
      <c r="K374" s="64">
        <v>10</v>
      </c>
      <c r="L374" s="64"/>
      <c r="M374" s="64"/>
      <c r="N374" s="64"/>
      <c r="O374" s="64"/>
      <c r="P374" s="64"/>
      <c r="Q374" s="64"/>
      <c r="R374" s="64"/>
    </row>
    <row r="375" spans="8:18" ht="12.75">
      <c r="H375" s="143">
        <f t="shared" si="37"/>
        <v>38597</v>
      </c>
      <c r="I375" s="61"/>
      <c r="J375" s="64"/>
      <c r="K375" s="64"/>
      <c r="L375" s="64">
        <v>4</v>
      </c>
      <c r="M375" s="64"/>
      <c r="N375" s="64"/>
      <c r="O375" s="64"/>
      <c r="P375" s="64"/>
      <c r="Q375" s="64"/>
      <c r="R375" s="64"/>
    </row>
    <row r="376" spans="8:18" ht="12.75">
      <c r="H376" s="143">
        <f t="shared" si="37"/>
        <v>38598</v>
      </c>
      <c r="I376" s="61"/>
      <c r="J376" s="64"/>
      <c r="K376" s="64"/>
      <c r="L376" s="64"/>
      <c r="M376" s="64"/>
      <c r="N376" s="64"/>
      <c r="O376" s="64"/>
      <c r="P376" s="64"/>
      <c r="Q376" s="64"/>
      <c r="R376" s="64"/>
    </row>
    <row r="377" spans="8:18" ht="12.75">
      <c r="H377" s="143">
        <f t="shared" si="37"/>
        <v>38599</v>
      </c>
      <c r="I377" s="61"/>
      <c r="J377" s="64"/>
      <c r="K377" s="64">
        <v>35</v>
      </c>
      <c r="L377" s="64"/>
      <c r="M377" s="64"/>
      <c r="N377" s="64"/>
      <c r="O377" s="64"/>
      <c r="P377" s="64"/>
      <c r="Q377" s="64"/>
      <c r="R377" s="64"/>
    </row>
    <row r="378" spans="8:9" ht="12.75">
      <c r="H378" s="35"/>
      <c r="I378" s="36"/>
    </row>
    <row r="379" spans="8:9" ht="12.75">
      <c r="H379" s="39" t="s">
        <v>174</v>
      </c>
      <c r="I379" s="40"/>
    </row>
    <row r="380" spans="8:9" ht="12.75">
      <c r="H380" s="46"/>
      <c r="I380" s="28"/>
    </row>
    <row r="381" spans="8:18" ht="12.75">
      <c r="H381" s="143">
        <f>(H377+1)</f>
        <v>38600</v>
      </c>
      <c r="I381" s="61"/>
      <c r="J381" s="64"/>
      <c r="K381" s="64"/>
      <c r="L381" s="64"/>
      <c r="M381" s="64"/>
      <c r="N381" s="64"/>
      <c r="O381" s="64"/>
      <c r="P381" s="64"/>
      <c r="Q381" s="64"/>
      <c r="R381" s="64"/>
    </row>
    <row r="382" spans="8:18" ht="12.75">
      <c r="H382" s="143">
        <f aca="true" t="shared" si="38" ref="H382:H387">(H381+1)</f>
        <v>38601</v>
      </c>
      <c r="I382" s="61"/>
      <c r="J382" s="64"/>
      <c r="K382" s="64"/>
      <c r="L382" s="64">
        <v>10</v>
      </c>
      <c r="M382" s="64"/>
      <c r="N382" s="64"/>
      <c r="O382" s="64"/>
      <c r="P382" s="64"/>
      <c r="Q382" s="64"/>
      <c r="R382" s="64"/>
    </row>
    <row r="383" spans="8:18" ht="12.75">
      <c r="H383" s="143">
        <f t="shared" si="38"/>
        <v>38602</v>
      </c>
      <c r="I383" s="61"/>
      <c r="J383" s="64"/>
      <c r="K383" s="64">
        <v>10</v>
      </c>
      <c r="L383" s="64"/>
      <c r="M383" s="64"/>
      <c r="N383" s="64"/>
      <c r="O383" s="64"/>
      <c r="P383" s="64"/>
      <c r="Q383" s="64"/>
      <c r="R383" s="64"/>
    </row>
    <row r="384" spans="8:18" ht="12.75">
      <c r="H384" s="143">
        <f t="shared" si="38"/>
        <v>38603</v>
      </c>
      <c r="I384" s="61"/>
      <c r="J384" s="64"/>
      <c r="K384" s="64"/>
      <c r="L384" s="64">
        <v>10</v>
      </c>
      <c r="M384" s="64"/>
      <c r="N384" s="64"/>
      <c r="O384" s="64"/>
      <c r="P384" s="64"/>
      <c r="Q384" s="64"/>
      <c r="R384" s="64"/>
    </row>
    <row r="385" spans="8:18" ht="12.75">
      <c r="H385" s="143">
        <f t="shared" si="38"/>
        <v>38604</v>
      </c>
      <c r="I385" s="61"/>
      <c r="J385" s="64"/>
      <c r="K385" s="64"/>
      <c r="L385" s="64"/>
      <c r="M385" s="64"/>
      <c r="N385" s="64"/>
      <c r="O385" s="64"/>
      <c r="P385" s="64"/>
      <c r="Q385" s="64"/>
      <c r="R385" s="64"/>
    </row>
    <row r="386" spans="8:18" ht="12.75">
      <c r="H386" s="143">
        <f t="shared" si="38"/>
        <v>38605</v>
      </c>
      <c r="I386" s="61"/>
      <c r="J386" s="64"/>
      <c r="K386" s="64">
        <v>4.23</v>
      </c>
      <c r="L386" s="64"/>
      <c r="M386" s="64"/>
      <c r="N386" s="64"/>
      <c r="O386" s="64"/>
      <c r="P386" s="64"/>
      <c r="Q386" s="64"/>
      <c r="R386" s="64"/>
    </row>
    <row r="387" spans="8:18" ht="12.75">
      <c r="H387" s="143">
        <f t="shared" si="38"/>
        <v>38606</v>
      </c>
      <c r="I387" s="61"/>
      <c r="J387" s="64"/>
      <c r="K387" s="64"/>
      <c r="L387" s="64">
        <v>40</v>
      </c>
      <c r="M387" s="64"/>
      <c r="N387" s="64"/>
      <c r="O387" s="64"/>
      <c r="P387" s="64"/>
      <c r="Q387" s="64"/>
      <c r="R387" s="64"/>
    </row>
    <row r="388" spans="8:9" ht="12.75">
      <c r="H388" s="35"/>
      <c r="I388" s="36"/>
    </row>
    <row r="389" spans="8:9" ht="12.75">
      <c r="H389" s="39" t="s">
        <v>175</v>
      </c>
      <c r="I389" s="40"/>
    </row>
    <row r="390" spans="8:9" ht="12.75">
      <c r="H390" s="46"/>
      <c r="I390" s="28"/>
    </row>
    <row r="391" spans="8:18" ht="12.75">
      <c r="H391" s="143">
        <f>(H387+1)</f>
        <v>38607</v>
      </c>
      <c r="I391" s="61"/>
      <c r="J391" s="64"/>
      <c r="K391" s="64"/>
      <c r="L391" s="64"/>
      <c r="M391" s="64"/>
      <c r="N391" s="64"/>
      <c r="O391" s="64"/>
      <c r="P391" s="64"/>
      <c r="Q391" s="64"/>
      <c r="R391" s="64"/>
    </row>
    <row r="392" spans="8:18" ht="12.75">
      <c r="H392" s="143">
        <f aca="true" t="shared" si="39" ref="H392:H397">(H391+1)</f>
        <v>38608</v>
      </c>
      <c r="I392" s="61"/>
      <c r="J392" s="64"/>
      <c r="K392" s="64">
        <v>11.1</v>
      </c>
      <c r="L392" s="64"/>
      <c r="M392" s="64"/>
      <c r="N392" s="64"/>
      <c r="O392" s="64"/>
      <c r="P392" s="64"/>
      <c r="Q392" s="64"/>
      <c r="R392" s="64"/>
    </row>
    <row r="393" spans="8:18" ht="12.75">
      <c r="H393" s="143">
        <f t="shared" si="39"/>
        <v>38609</v>
      </c>
      <c r="I393" s="61"/>
      <c r="J393" s="64"/>
      <c r="K393" s="64"/>
      <c r="L393" s="64">
        <v>4.23</v>
      </c>
      <c r="M393" s="64"/>
      <c r="N393" s="64"/>
      <c r="O393" s="64"/>
      <c r="P393" s="64"/>
      <c r="Q393" s="64"/>
      <c r="R393" s="64"/>
    </row>
    <row r="394" spans="8:18" ht="12.75">
      <c r="H394" s="143">
        <f t="shared" si="39"/>
        <v>38610</v>
      </c>
      <c r="I394" s="61"/>
      <c r="J394" s="64"/>
      <c r="K394" s="64"/>
      <c r="L394" s="64"/>
      <c r="M394" s="64"/>
      <c r="N394" s="64"/>
      <c r="O394" s="64"/>
      <c r="P394" s="64"/>
      <c r="Q394" s="64"/>
      <c r="R394" s="64"/>
    </row>
    <row r="395" spans="8:18" ht="12.75">
      <c r="H395" s="143">
        <f t="shared" si="39"/>
        <v>38611</v>
      </c>
      <c r="I395" s="61"/>
      <c r="J395" s="64"/>
      <c r="K395" s="64">
        <v>10</v>
      </c>
      <c r="L395" s="64"/>
      <c r="M395" s="64"/>
      <c r="N395" s="64"/>
      <c r="O395" s="64"/>
      <c r="P395" s="64"/>
      <c r="Q395" s="64"/>
      <c r="R395" s="64"/>
    </row>
    <row r="396" spans="8:18" ht="12.75">
      <c r="H396" s="143">
        <f t="shared" si="39"/>
        <v>38612</v>
      </c>
      <c r="I396" s="61"/>
      <c r="J396" s="64"/>
      <c r="K396" s="64">
        <v>4.23</v>
      </c>
      <c r="L396" s="64"/>
      <c r="M396" s="64"/>
      <c r="N396" s="64"/>
      <c r="O396" s="64"/>
      <c r="P396" s="64"/>
      <c r="Q396" s="64"/>
      <c r="R396" s="64"/>
    </row>
    <row r="397" spans="8:18" ht="12.75">
      <c r="H397" s="143">
        <f t="shared" si="39"/>
        <v>38613</v>
      </c>
      <c r="I397" s="61"/>
      <c r="J397" s="64"/>
      <c r="K397" s="64"/>
      <c r="L397" s="64">
        <v>40</v>
      </c>
      <c r="M397" s="64"/>
      <c r="N397" s="64"/>
      <c r="O397" s="64"/>
      <c r="P397" s="64"/>
      <c r="Q397" s="64"/>
      <c r="R397" s="64"/>
    </row>
    <row r="398" spans="8:9" ht="12.75">
      <c r="H398" s="50"/>
      <c r="I398" s="36"/>
    </row>
    <row r="399" spans="8:9" ht="12.75">
      <c r="H399" s="39" t="s">
        <v>176</v>
      </c>
      <c r="I399" s="40"/>
    </row>
    <row r="400" spans="8:9" ht="12.75">
      <c r="H400" s="46"/>
      <c r="I400" s="28"/>
    </row>
    <row r="401" spans="8:18" ht="12.75">
      <c r="H401" s="143">
        <f>(H397+1)</f>
        <v>38614</v>
      </c>
      <c r="I401" s="61"/>
      <c r="J401" s="64"/>
      <c r="K401" s="64"/>
      <c r="L401" s="64"/>
      <c r="M401" s="64"/>
      <c r="N401" s="64"/>
      <c r="O401" s="64"/>
      <c r="P401" s="64"/>
      <c r="Q401" s="64"/>
      <c r="R401" s="64"/>
    </row>
    <row r="402" spans="8:18" ht="12.75">
      <c r="H402" s="143">
        <f aca="true" t="shared" si="40" ref="H402:H407">(H401+1)</f>
        <v>38615</v>
      </c>
      <c r="I402" s="61"/>
      <c r="J402" s="64"/>
      <c r="K402" s="64">
        <v>4.23</v>
      </c>
      <c r="L402" s="64"/>
      <c r="M402" s="64"/>
      <c r="N402" s="64"/>
      <c r="O402" s="64"/>
      <c r="P402" s="64"/>
      <c r="Q402" s="64"/>
      <c r="R402" s="64"/>
    </row>
    <row r="403" spans="8:18" ht="12.75">
      <c r="H403" s="143">
        <f t="shared" si="40"/>
        <v>38616</v>
      </c>
      <c r="I403" s="61"/>
      <c r="J403" s="64"/>
      <c r="K403" s="64"/>
      <c r="L403" s="64">
        <v>10</v>
      </c>
      <c r="M403" s="64"/>
      <c r="N403" s="64"/>
      <c r="O403" s="64"/>
      <c r="P403" s="64"/>
      <c r="Q403" s="64"/>
      <c r="R403" s="64"/>
    </row>
    <row r="404" spans="8:18" ht="12.75">
      <c r="H404" s="143">
        <f t="shared" si="40"/>
        <v>38617</v>
      </c>
      <c r="I404" s="61"/>
      <c r="J404" s="64"/>
      <c r="K404" s="64"/>
      <c r="L404" s="64"/>
      <c r="M404" s="64"/>
      <c r="N404" s="64"/>
      <c r="O404" s="64"/>
      <c r="P404" s="64"/>
      <c r="Q404" s="64"/>
      <c r="R404" s="64"/>
    </row>
    <row r="405" spans="8:18" ht="12.75">
      <c r="H405" s="143">
        <f t="shared" si="40"/>
        <v>38618</v>
      </c>
      <c r="I405" s="61"/>
      <c r="J405" s="64"/>
      <c r="K405" s="64"/>
      <c r="L405" s="64">
        <v>17.29</v>
      </c>
      <c r="M405" s="64"/>
      <c r="N405" s="64"/>
      <c r="O405" s="64"/>
      <c r="P405" s="64"/>
      <c r="Q405" s="64"/>
      <c r="R405" s="64"/>
    </row>
    <row r="406" spans="8:18" ht="12.75">
      <c r="H406" s="143">
        <f t="shared" si="40"/>
        <v>38619</v>
      </c>
      <c r="I406" s="61"/>
      <c r="J406" s="64"/>
      <c r="K406" s="64"/>
      <c r="L406" s="64">
        <v>17.29</v>
      </c>
      <c r="M406" s="64"/>
      <c r="N406" s="64"/>
      <c r="O406" s="64"/>
      <c r="P406" s="64"/>
      <c r="Q406" s="64"/>
      <c r="R406" s="64"/>
    </row>
    <row r="407" spans="8:18" ht="12.75">
      <c r="H407" s="143">
        <f t="shared" si="40"/>
        <v>38620</v>
      </c>
      <c r="I407" s="61"/>
      <c r="J407" s="64"/>
      <c r="K407" s="64">
        <v>10</v>
      </c>
      <c r="L407" s="64"/>
      <c r="M407" s="64"/>
      <c r="N407" s="64"/>
      <c r="O407" s="64"/>
      <c r="P407" s="64"/>
      <c r="Q407" s="64"/>
      <c r="R407" s="64"/>
    </row>
    <row r="408" spans="8:9" ht="12.75">
      <c r="H408" s="35"/>
      <c r="I408" s="36"/>
    </row>
    <row r="409" spans="8:9" ht="12.75">
      <c r="H409" s="39" t="s">
        <v>177</v>
      </c>
      <c r="I409" s="40"/>
    </row>
    <row r="410" spans="8:9" ht="12.75">
      <c r="H410" s="46"/>
      <c r="I410" s="28"/>
    </row>
    <row r="411" spans="8:18" ht="12.75">
      <c r="H411" s="143">
        <f>(H407+1)</f>
        <v>38621</v>
      </c>
      <c r="I411" s="61"/>
      <c r="J411" s="64"/>
      <c r="K411" s="64"/>
      <c r="L411" s="64">
        <v>5.41</v>
      </c>
      <c r="M411" s="64"/>
      <c r="N411" s="64"/>
      <c r="O411" s="64"/>
      <c r="P411" s="64"/>
      <c r="Q411" s="64"/>
      <c r="R411" s="64"/>
    </row>
    <row r="412" spans="8:18" ht="12.75">
      <c r="H412" s="143">
        <f aca="true" t="shared" si="41" ref="H412:H417">(H411+1)</f>
        <v>38622</v>
      </c>
      <c r="I412" s="61"/>
      <c r="J412" s="64"/>
      <c r="K412" s="64">
        <v>5.41</v>
      </c>
      <c r="L412" s="64"/>
      <c r="M412" s="64"/>
      <c r="N412" s="64"/>
      <c r="O412" s="64"/>
      <c r="P412" s="64"/>
      <c r="Q412" s="64"/>
      <c r="R412" s="64"/>
    </row>
    <row r="413" spans="8:18" ht="12.75">
      <c r="H413" s="143">
        <f t="shared" si="41"/>
        <v>38623</v>
      </c>
      <c r="I413" s="61"/>
      <c r="J413" s="64"/>
      <c r="K413" s="64"/>
      <c r="L413" s="64">
        <v>4.23</v>
      </c>
      <c r="M413" s="64"/>
      <c r="N413" s="64"/>
      <c r="O413" s="64"/>
      <c r="P413" s="64"/>
      <c r="Q413" s="64"/>
      <c r="R413" s="64"/>
    </row>
    <row r="414" spans="8:18" ht="12.75">
      <c r="H414" s="143">
        <f t="shared" si="41"/>
        <v>38624</v>
      </c>
      <c r="I414" s="61"/>
      <c r="J414" s="64"/>
      <c r="K414" s="64"/>
      <c r="L414" s="64"/>
      <c r="M414" s="64"/>
      <c r="N414" s="64"/>
      <c r="O414" s="64"/>
      <c r="P414" s="64"/>
      <c r="Q414" s="64"/>
      <c r="R414" s="64"/>
    </row>
    <row r="415" spans="8:18" ht="12.75">
      <c r="H415" s="143">
        <f t="shared" si="41"/>
        <v>38625</v>
      </c>
      <c r="I415" s="61"/>
      <c r="J415" s="64"/>
      <c r="K415" s="64">
        <v>4.23</v>
      </c>
      <c r="L415" s="64"/>
      <c r="M415" s="64"/>
      <c r="N415" s="64"/>
      <c r="O415" s="64"/>
      <c r="P415" s="64"/>
      <c r="Q415" s="64"/>
      <c r="R415" s="64"/>
    </row>
    <row r="416" spans="8:18" ht="12.75">
      <c r="H416" s="143">
        <f t="shared" si="41"/>
        <v>38626</v>
      </c>
      <c r="I416" s="61"/>
      <c r="J416" s="64"/>
      <c r="K416" s="64"/>
      <c r="L416" s="64"/>
      <c r="M416" s="64"/>
      <c r="N416" s="64"/>
      <c r="O416" s="64"/>
      <c r="P416" s="64"/>
      <c r="Q416" s="64"/>
      <c r="R416" s="64"/>
    </row>
    <row r="417" spans="8:18" ht="12.75">
      <c r="H417" s="143">
        <f t="shared" si="41"/>
        <v>38627</v>
      </c>
      <c r="I417" s="61"/>
      <c r="J417" s="64"/>
      <c r="K417" s="64"/>
      <c r="L417" s="64">
        <v>51</v>
      </c>
      <c r="M417" s="64"/>
      <c r="N417" s="64"/>
      <c r="O417" s="64"/>
      <c r="P417" s="64"/>
      <c r="Q417" s="64"/>
      <c r="R417" s="64"/>
    </row>
    <row r="418" spans="8:9" ht="12.75">
      <c r="H418" s="35"/>
      <c r="I418" s="36"/>
    </row>
    <row r="419" spans="8:9" ht="12.75">
      <c r="H419" s="39" t="s">
        <v>178</v>
      </c>
      <c r="I419" s="40"/>
    </row>
    <row r="420" spans="8:9" ht="12.75">
      <c r="H420" s="46"/>
      <c r="I420" s="28"/>
    </row>
    <row r="421" spans="8:18" ht="12.75">
      <c r="H421" s="143">
        <f>(H417+1)</f>
        <v>38628</v>
      </c>
      <c r="I421" s="61"/>
      <c r="J421" s="64"/>
      <c r="K421" s="64"/>
      <c r="L421" s="64"/>
      <c r="M421" s="64"/>
      <c r="N421" s="64"/>
      <c r="O421" s="64"/>
      <c r="P421" s="64"/>
      <c r="Q421" s="64"/>
      <c r="R421" s="64"/>
    </row>
    <row r="422" spans="8:18" ht="12.75">
      <c r="H422" s="143">
        <f aca="true" t="shared" si="42" ref="H422:H427">(H421+1)</f>
        <v>38629</v>
      </c>
      <c r="I422" s="61"/>
      <c r="J422" s="64"/>
      <c r="K422" s="64"/>
      <c r="L422" s="64"/>
      <c r="M422" s="64"/>
      <c r="N422" s="64"/>
      <c r="O422" s="64"/>
      <c r="P422" s="64"/>
      <c r="Q422" s="64"/>
      <c r="R422" s="64"/>
    </row>
    <row r="423" spans="8:18" ht="12.75">
      <c r="H423" s="143">
        <f t="shared" si="42"/>
        <v>38630</v>
      </c>
      <c r="I423" s="61"/>
      <c r="J423" s="64"/>
      <c r="K423" s="64"/>
      <c r="L423" s="64"/>
      <c r="M423" s="64"/>
      <c r="N423" s="64"/>
      <c r="O423" s="64"/>
      <c r="P423" s="64"/>
      <c r="Q423" s="64"/>
      <c r="R423" s="64"/>
    </row>
    <row r="424" spans="8:18" ht="12.75">
      <c r="H424" s="143">
        <f t="shared" si="42"/>
        <v>38631</v>
      </c>
      <c r="I424" s="61"/>
      <c r="J424" s="64"/>
      <c r="K424" s="64">
        <v>10</v>
      </c>
      <c r="L424" s="64"/>
      <c r="M424" s="64"/>
      <c r="N424" s="64"/>
      <c r="O424" s="64"/>
      <c r="P424" s="64"/>
      <c r="Q424" s="64"/>
      <c r="R424" s="64"/>
    </row>
    <row r="425" spans="8:18" ht="12.75">
      <c r="H425" s="143">
        <f t="shared" si="42"/>
        <v>38632</v>
      </c>
      <c r="I425" s="61"/>
      <c r="J425" s="64"/>
      <c r="K425" s="64"/>
      <c r="L425" s="64">
        <v>10</v>
      </c>
      <c r="M425" s="64"/>
      <c r="N425" s="64"/>
      <c r="O425" s="64"/>
      <c r="P425" s="64"/>
      <c r="Q425" s="64"/>
      <c r="R425" s="64"/>
    </row>
    <row r="426" spans="8:18" ht="12.75">
      <c r="H426" s="143">
        <f t="shared" si="42"/>
        <v>38633</v>
      </c>
      <c r="I426" s="61"/>
      <c r="J426" s="64"/>
      <c r="K426" s="64"/>
      <c r="L426" s="64">
        <v>11.1</v>
      </c>
      <c r="M426" s="64"/>
      <c r="N426" s="64"/>
      <c r="O426" s="64"/>
      <c r="P426" s="64"/>
      <c r="Q426" s="64"/>
      <c r="R426" s="64"/>
    </row>
    <row r="427" spans="8:18" ht="12.75">
      <c r="H427" s="143">
        <f t="shared" si="42"/>
        <v>38634</v>
      </c>
      <c r="I427" s="61"/>
      <c r="J427" s="64"/>
      <c r="K427" s="64">
        <v>21.0975</v>
      </c>
      <c r="L427" s="64"/>
      <c r="M427" s="64"/>
      <c r="N427" s="64"/>
      <c r="O427" s="64"/>
      <c r="P427" s="64"/>
      <c r="Q427" s="64"/>
      <c r="R427" s="64"/>
    </row>
    <row r="428" spans="8:9" ht="12.75">
      <c r="H428" s="50"/>
      <c r="I428" s="36"/>
    </row>
    <row r="429" spans="8:9" ht="12.75">
      <c r="H429" s="39" t="s">
        <v>179</v>
      </c>
      <c r="I429" s="40"/>
    </row>
    <row r="430" spans="8:9" ht="12.75">
      <c r="H430" s="46"/>
      <c r="I430" s="28"/>
    </row>
    <row r="431" spans="8:18" ht="12.75">
      <c r="H431" s="143">
        <f>(H427+1)</f>
        <v>38635</v>
      </c>
      <c r="I431" s="61"/>
      <c r="J431" s="64"/>
      <c r="K431" s="64"/>
      <c r="L431" s="64"/>
      <c r="M431" s="64"/>
      <c r="N431" s="64"/>
      <c r="O431" s="64"/>
      <c r="P431" s="64"/>
      <c r="Q431" s="64"/>
      <c r="R431" s="64"/>
    </row>
    <row r="432" spans="8:18" ht="12.75">
      <c r="H432" s="143">
        <f aca="true" t="shared" si="43" ref="H432:H437">(H431+1)</f>
        <v>38636</v>
      </c>
      <c r="I432" s="61"/>
      <c r="J432" s="64"/>
      <c r="K432" s="64">
        <v>10</v>
      </c>
      <c r="L432" s="64"/>
      <c r="M432" s="64"/>
      <c r="N432" s="64"/>
      <c r="O432" s="64"/>
      <c r="P432" s="64"/>
      <c r="Q432" s="64"/>
      <c r="R432" s="64"/>
    </row>
    <row r="433" spans="8:18" ht="12.75">
      <c r="H433" s="143">
        <f t="shared" si="43"/>
        <v>38637</v>
      </c>
      <c r="I433" s="61"/>
      <c r="J433" s="64"/>
      <c r="K433" s="64"/>
      <c r="L433" s="64">
        <v>10</v>
      </c>
      <c r="M433" s="64"/>
      <c r="N433" s="64"/>
      <c r="O433" s="64"/>
      <c r="P433" s="64"/>
      <c r="Q433" s="64"/>
      <c r="R433" s="64"/>
    </row>
    <row r="434" spans="8:18" ht="12.75">
      <c r="H434" s="143">
        <f t="shared" si="43"/>
        <v>38638</v>
      </c>
      <c r="I434" s="61"/>
      <c r="J434" s="64"/>
      <c r="K434" s="64">
        <v>13.66</v>
      </c>
      <c r="L434" s="64"/>
      <c r="M434" s="64"/>
      <c r="N434" s="64"/>
      <c r="O434" s="64"/>
      <c r="P434" s="64"/>
      <c r="Q434" s="64"/>
      <c r="R434" s="64"/>
    </row>
    <row r="435" spans="8:18" ht="12.75">
      <c r="H435" s="143">
        <f t="shared" si="43"/>
        <v>38639</v>
      </c>
      <c r="I435" s="61"/>
      <c r="J435" s="64"/>
      <c r="K435" s="64"/>
      <c r="L435" s="64">
        <v>13.66</v>
      </c>
      <c r="M435" s="64"/>
      <c r="N435" s="64"/>
      <c r="O435" s="64"/>
      <c r="P435" s="64"/>
      <c r="Q435" s="64"/>
      <c r="R435" s="64"/>
    </row>
    <row r="436" spans="8:18" ht="12.75">
      <c r="H436" s="143">
        <f t="shared" si="43"/>
        <v>38640</v>
      </c>
      <c r="I436" s="61"/>
      <c r="J436" s="64"/>
      <c r="K436" s="64"/>
      <c r="L436" s="64"/>
      <c r="M436" s="64"/>
      <c r="N436" s="64"/>
      <c r="O436" s="64"/>
      <c r="P436" s="64"/>
      <c r="Q436" s="64"/>
      <c r="R436" s="64"/>
    </row>
    <row r="437" spans="8:18" ht="12.75">
      <c r="H437" s="143">
        <f t="shared" si="43"/>
        <v>38641</v>
      </c>
      <c r="I437" s="61"/>
      <c r="J437" s="64"/>
      <c r="K437" s="64"/>
      <c r="L437" s="64">
        <v>21.0975</v>
      </c>
      <c r="M437" s="64"/>
      <c r="N437" s="64"/>
      <c r="O437" s="64"/>
      <c r="P437" s="64"/>
      <c r="Q437" s="64"/>
      <c r="R437" s="64"/>
    </row>
    <row r="438" spans="8:9" ht="12.75">
      <c r="H438" s="35"/>
      <c r="I438" s="36"/>
    </row>
    <row r="439" spans="8:9" ht="12.75">
      <c r="H439" s="39" t="s">
        <v>180</v>
      </c>
      <c r="I439" s="40"/>
    </row>
    <row r="440" spans="8:9" ht="12.75">
      <c r="H440" s="46"/>
      <c r="I440" s="28"/>
    </row>
    <row r="441" spans="8:18" ht="12.75">
      <c r="H441" s="143">
        <f>(H437+1)</f>
        <v>38642</v>
      </c>
      <c r="I441" s="61"/>
      <c r="J441" s="64"/>
      <c r="K441" s="64">
        <v>10</v>
      </c>
      <c r="L441" s="64"/>
      <c r="M441" s="64"/>
      <c r="N441" s="64"/>
      <c r="O441" s="64"/>
      <c r="P441" s="64"/>
      <c r="Q441" s="64"/>
      <c r="R441" s="64"/>
    </row>
    <row r="442" spans="8:18" ht="12.75">
      <c r="H442" s="143">
        <f aca="true" t="shared" si="44" ref="H442:H447">(H441+1)</f>
        <v>38643</v>
      </c>
      <c r="I442" s="61"/>
      <c r="J442" s="64"/>
      <c r="K442" s="64"/>
      <c r="L442" s="64"/>
      <c r="M442" s="64"/>
      <c r="N442" s="64"/>
      <c r="O442" s="64"/>
      <c r="P442" s="64"/>
      <c r="Q442" s="64"/>
      <c r="R442" s="64"/>
    </row>
    <row r="443" spans="8:18" ht="12.75">
      <c r="H443" s="143">
        <f t="shared" si="44"/>
        <v>38644</v>
      </c>
      <c r="I443" s="61"/>
      <c r="J443" s="64"/>
      <c r="K443" s="64"/>
      <c r="L443" s="64">
        <v>10</v>
      </c>
      <c r="M443" s="64"/>
      <c r="N443" s="64"/>
      <c r="O443" s="64"/>
      <c r="P443" s="64"/>
      <c r="Q443" s="64"/>
      <c r="R443" s="64"/>
    </row>
    <row r="444" spans="8:18" ht="12.75">
      <c r="H444" s="143">
        <f t="shared" si="44"/>
        <v>38645</v>
      </c>
      <c r="I444" s="61"/>
      <c r="J444" s="64"/>
      <c r="K444" s="64">
        <v>10</v>
      </c>
      <c r="L444" s="64"/>
      <c r="M444" s="64"/>
      <c r="N444" s="64"/>
      <c r="O444" s="64"/>
      <c r="P444" s="64"/>
      <c r="Q444" s="64"/>
      <c r="R444" s="64"/>
    </row>
    <row r="445" spans="8:18" ht="12.75">
      <c r="H445" s="143">
        <f t="shared" si="44"/>
        <v>38646</v>
      </c>
      <c r="I445" s="61"/>
      <c r="J445" s="64"/>
      <c r="K445" s="64"/>
      <c r="L445" s="64"/>
      <c r="M445" s="64"/>
      <c r="N445" s="64"/>
      <c r="O445" s="64"/>
      <c r="P445" s="64"/>
      <c r="Q445" s="64"/>
      <c r="R445" s="64"/>
    </row>
    <row r="446" spans="8:18" ht="12.75">
      <c r="H446" s="143">
        <f t="shared" si="44"/>
        <v>38647</v>
      </c>
      <c r="I446" s="61"/>
      <c r="J446" s="64"/>
      <c r="K446" s="64"/>
      <c r="L446" s="64">
        <v>10</v>
      </c>
      <c r="M446" s="64"/>
      <c r="N446" s="64"/>
      <c r="O446" s="64"/>
      <c r="P446" s="64"/>
      <c r="Q446" s="64"/>
      <c r="R446" s="64"/>
    </row>
    <row r="447" spans="8:18" ht="12.75">
      <c r="H447" s="143">
        <f t="shared" si="44"/>
        <v>38648</v>
      </c>
      <c r="I447" s="61"/>
      <c r="J447" s="64"/>
      <c r="K447" s="64">
        <v>21.0975</v>
      </c>
      <c r="L447" s="64"/>
      <c r="M447" s="64"/>
      <c r="N447" s="64"/>
      <c r="O447" s="64"/>
      <c r="P447" s="64"/>
      <c r="Q447" s="64"/>
      <c r="R447" s="64"/>
    </row>
    <row r="448" spans="8:9" ht="12.75">
      <c r="H448" s="35"/>
      <c r="I448" s="36"/>
    </row>
    <row r="449" spans="8:9" ht="12.75">
      <c r="H449" s="39" t="s">
        <v>181</v>
      </c>
      <c r="I449" s="40"/>
    </row>
    <row r="450" spans="8:9" ht="12.75">
      <c r="H450" s="46"/>
      <c r="I450" s="28"/>
    </row>
    <row r="451" spans="8:18" ht="12.75">
      <c r="H451" s="143">
        <f>(H447+1)</f>
        <v>38649</v>
      </c>
      <c r="I451" s="61"/>
      <c r="J451" s="64"/>
      <c r="K451" s="64"/>
      <c r="L451" s="64"/>
      <c r="M451" s="64"/>
      <c r="N451" s="64"/>
      <c r="O451" s="64"/>
      <c r="P451" s="64"/>
      <c r="Q451" s="64"/>
      <c r="R451" s="64"/>
    </row>
    <row r="452" spans="8:18" ht="12.75">
      <c r="H452" s="143">
        <f aca="true" t="shared" si="45" ref="H452:H457">(H451+1)</f>
        <v>38650</v>
      </c>
      <c r="I452" s="61"/>
      <c r="J452" s="64"/>
      <c r="K452" s="64"/>
      <c r="L452" s="64">
        <v>10</v>
      </c>
      <c r="M452" s="64"/>
      <c r="N452" s="64"/>
      <c r="O452" s="64"/>
      <c r="P452" s="64"/>
      <c r="Q452" s="64"/>
      <c r="R452" s="64"/>
    </row>
    <row r="453" spans="8:18" ht="12.75">
      <c r="H453" s="143">
        <f t="shared" si="45"/>
        <v>38651</v>
      </c>
      <c r="I453" s="61"/>
      <c r="J453" s="64"/>
      <c r="K453" s="64"/>
      <c r="L453" s="64"/>
      <c r="M453" s="64"/>
      <c r="N453" s="64"/>
      <c r="O453" s="64"/>
      <c r="P453" s="64"/>
      <c r="Q453" s="64"/>
      <c r="R453" s="64"/>
    </row>
    <row r="454" spans="8:18" ht="12.75">
      <c r="H454" s="143">
        <f t="shared" si="45"/>
        <v>38652</v>
      </c>
      <c r="I454" s="61"/>
      <c r="J454" s="64"/>
      <c r="K454" s="64"/>
      <c r="L454" s="64">
        <v>10</v>
      </c>
      <c r="M454" s="64"/>
      <c r="N454" s="64"/>
      <c r="O454" s="64"/>
      <c r="P454" s="64"/>
      <c r="Q454" s="64"/>
      <c r="R454" s="64"/>
    </row>
    <row r="455" spans="8:18" ht="12.75">
      <c r="H455" s="143">
        <f t="shared" si="45"/>
        <v>38653</v>
      </c>
      <c r="I455" s="61"/>
      <c r="J455" s="64"/>
      <c r="K455" s="64"/>
      <c r="L455" s="64"/>
      <c r="M455" s="64"/>
      <c r="N455" s="64"/>
      <c r="O455" s="64"/>
      <c r="P455" s="64"/>
      <c r="Q455" s="64"/>
      <c r="R455" s="64"/>
    </row>
    <row r="456" spans="8:18" ht="12.75">
      <c r="H456" s="143">
        <f t="shared" si="45"/>
        <v>38654</v>
      </c>
      <c r="I456" s="61"/>
      <c r="J456" s="64"/>
      <c r="K456" s="64"/>
      <c r="L456" s="64">
        <v>21.0975</v>
      </c>
      <c r="M456" s="64"/>
      <c r="N456" s="64"/>
      <c r="O456" s="64"/>
      <c r="P456" s="64"/>
      <c r="Q456" s="64"/>
      <c r="R456" s="64"/>
    </row>
    <row r="457" spans="8:18" ht="12.75">
      <c r="H457" s="143">
        <f t="shared" si="45"/>
        <v>38655</v>
      </c>
      <c r="I457" s="61"/>
      <c r="J457" s="64"/>
      <c r="K457" s="64"/>
      <c r="L457" s="64"/>
      <c r="M457" s="64"/>
      <c r="N457" s="64"/>
      <c r="O457" s="64"/>
      <c r="P457" s="64"/>
      <c r="Q457" s="64"/>
      <c r="R457" s="64"/>
    </row>
    <row r="458" spans="8:9" ht="12.75">
      <c r="H458" s="35"/>
      <c r="I458" s="36"/>
    </row>
    <row r="459" spans="8:9" ht="12.75">
      <c r="H459" s="39" t="s">
        <v>182</v>
      </c>
      <c r="I459" s="40"/>
    </row>
    <row r="460" spans="8:9" ht="12.75">
      <c r="H460" s="46"/>
      <c r="I460" s="28"/>
    </row>
    <row r="461" spans="8:18" ht="12.75">
      <c r="H461" s="143">
        <f>(H457+1)</f>
        <v>38656</v>
      </c>
      <c r="I461" s="61"/>
      <c r="J461" s="64"/>
      <c r="K461" s="64"/>
      <c r="L461" s="64">
        <v>10</v>
      </c>
      <c r="M461" s="64"/>
      <c r="N461" s="64"/>
      <c r="O461" s="64"/>
      <c r="P461" s="64"/>
      <c r="Q461" s="64"/>
      <c r="R461" s="64"/>
    </row>
    <row r="462" spans="8:18" ht="12.75">
      <c r="H462" s="143">
        <f aca="true" t="shared" si="46" ref="H462:H467">(H461+1)</f>
        <v>38657</v>
      </c>
      <c r="I462" s="61"/>
      <c r="J462" s="64"/>
      <c r="K462" s="64">
        <v>10</v>
      </c>
      <c r="L462" s="64"/>
      <c r="M462" s="64"/>
      <c r="N462" s="64"/>
      <c r="O462" s="64"/>
      <c r="P462" s="64"/>
      <c r="Q462" s="64"/>
      <c r="R462" s="64"/>
    </row>
    <row r="463" spans="8:18" ht="12.75">
      <c r="H463" s="143">
        <f t="shared" si="46"/>
        <v>38658</v>
      </c>
      <c r="I463" s="61"/>
      <c r="J463" s="64"/>
      <c r="K463" s="64"/>
      <c r="L463" s="64">
        <v>15</v>
      </c>
      <c r="M463" s="64"/>
      <c r="N463" s="64"/>
      <c r="O463" s="64"/>
      <c r="P463" s="64"/>
      <c r="Q463" s="64"/>
      <c r="R463" s="64"/>
    </row>
    <row r="464" spans="8:18" ht="12.75">
      <c r="H464" s="143">
        <f t="shared" si="46"/>
        <v>38659</v>
      </c>
      <c r="I464" s="61"/>
      <c r="J464" s="64"/>
      <c r="K464" s="64">
        <v>10</v>
      </c>
      <c r="L464" s="64"/>
      <c r="M464" s="64"/>
      <c r="N464" s="64"/>
      <c r="O464" s="64"/>
      <c r="P464" s="64"/>
      <c r="Q464" s="64"/>
      <c r="R464" s="64"/>
    </row>
    <row r="465" spans="8:18" ht="12.75">
      <c r="H465" s="143">
        <f t="shared" si="46"/>
        <v>38660</v>
      </c>
      <c r="I465" s="61"/>
      <c r="J465" s="64"/>
      <c r="K465" s="64">
        <v>10</v>
      </c>
      <c r="L465" s="64"/>
      <c r="M465" s="64"/>
      <c r="N465" s="64"/>
      <c r="O465" s="64"/>
      <c r="P465" s="64"/>
      <c r="Q465" s="64"/>
      <c r="R465" s="64"/>
    </row>
    <row r="466" spans="8:18" ht="12.75">
      <c r="H466" s="143">
        <f t="shared" si="46"/>
        <v>38661</v>
      </c>
      <c r="I466" s="61"/>
      <c r="J466" s="64"/>
      <c r="K466" s="64"/>
      <c r="L466" s="64">
        <v>17.29</v>
      </c>
      <c r="M466" s="64"/>
      <c r="N466" s="64"/>
      <c r="O466" s="64"/>
      <c r="P466" s="64"/>
      <c r="Q466" s="64"/>
      <c r="R466" s="64"/>
    </row>
    <row r="467" spans="8:18" ht="12.75">
      <c r="H467" s="143">
        <f t="shared" si="46"/>
        <v>38662</v>
      </c>
      <c r="I467" s="61"/>
      <c r="J467" s="64"/>
      <c r="K467" s="64">
        <v>20</v>
      </c>
      <c r="L467" s="64"/>
      <c r="M467" s="64"/>
      <c r="N467" s="64"/>
      <c r="O467" s="64"/>
      <c r="P467" s="64"/>
      <c r="Q467" s="64"/>
      <c r="R467" s="64"/>
    </row>
    <row r="468" spans="8:9" ht="12.75">
      <c r="H468" s="35"/>
      <c r="I468" s="36"/>
    </row>
    <row r="469" spans="8:9" ht="12.75">
      <c r="H469" s="39" t="s">
        <v>183</v>
      </c>
      <c r="I469" s="40"/>
    </row>
    <row r="470" spans="8:9" ht="12.75">
      <c r="H470" s="46"/>
      <c r="I470" s="28"/>
    </row>
    <row r="471" spans="8:18" ht="12.75">
      <c r="H471" s="143">
        <f>(H467+1)</f>
        <v>38663</v>
      </c>
      <c r="I471" s="61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8:18" ht="12.75">
      <c r="H472" s="143">
        <f aca="true" t="shared" si="47" ref="H472:H477">(H471+1)</f>
        <v>38664</v>
      </c>
      <c r="I472" s="61"/>
      <c r="J472" s="64"/>
      <c r="K472" s="64"/>
      <c r="L472" s="64">
        <v>10</v>
      </c>
      <c r="M472" s="64"/>
      <c r="N472" s="64"/>
      <c r="O472" s="64"/>
      <c r="P472" s="64"/>
      <c r="Q472" s="64"/>
      <c r="R472" s="64"/>
    </row>
    <row r="473" spans="8:18" ht="12.75">
      <c r="H473" s="143">
        <f t="shared" si="47"/>
        <v>38665</v>
      </c>
      <c r="I473" s="61"/>
      <c r="J473" s="64"/>
      <c r="K473" s="64"/>
      <c r="L473" s="64"/>
      <c r="M473" s="64"/>
      <c r="N473" s="64"/>
      <c r="O473" s="64"/>
      <c r="P473" s="64"/>
      <c r="Q473" s="64"/>
      <c r="R473" s="64"/>
    </row>
    <row r="474" spans="8:18" ht="12.75">
      <c r="H474" s="143">
        <f t="shared" si="47"/>
        <v>38666</v>
      </c>
      <c r="I474" s="61"/>
      <c r="J474" s="64"/>
      <c r="K474" s="64"/>
      <c r="L474" s="64">
        <v>10</v>
      </c>
      <c r="M474" s="64"/>
      <c r="N474" s="64"/>
      <c r="O474" s="64"/>
      <c r="P474" s="64"/>
      <c r="Q474" s="64"/>
      <c r="R474" s="64"/>
    </row>
    <row r="475" spans="8:18" ht="12.75">
      <c r="H475" s="143">
        <f t="shared" si="47"/>
        <v>38667</v>
      </c>
      <c r="I475" s="61"/>
      <c r="J475" s="64"/>
      <c r="K475" s="64"/>
      <c r="L475" s="64">
        <v>10</v>
      </c>
      <c r="M475" s="64"/>
      <c r="N475" s="64"/>
      <c r="O475" s="64"/>
      <c r="P475" s="64"/>
      <c r="Q475" s="64"/>
      <c r="R475" s="64"/>
    </row>
    <row r="476" spans="8:18" ht="12.75">
      <c r="H476" s="143">
        <f t="shared" si="47"/>
        <v>38668</v>
      </c>
      <c r="I476" s="61"/>
      <c r="J476" s="64"/>
      <c r="K476" s="64">
        <v>4.23</v>
      </c>
      <c r="L476" s="64"/>
      <c r="M476" s="64"/>
      <c r="N476" s="64"/>
      <c r="O476" s="64"/>
      <c r="P476" s="64"/>
      <c r="Q476" s="64"/>
      <c r="R476" s="64"/>
    </row>
    <row r="477" spans="8:18" ht="12.75">
      <c r="H477" s="143">
        <f t="shared" si="47"/>
        <v>38669</v>
      </c>
      <c r="I477" s="61"/>
      <c r="J477" s="64"/>
      <c r="K477" s="64"/>
      <c r="L477" s="64">
        <v>10</v>
      </c>
      <c r="M477" s="64"/>
      <c r="N477" s="64"/>
      <c r="O477" s="64"/>
      <c r="P477" s="64"/>
      <c r="Q477" s="64"/>
      <c r="R477" s="64"/>
    </row>
    <row r="478" spans="8:9" ht="12.75">
      <c r="H478" s="35"/>
      <c r="I478" s="36"/>
    </row>
    <row r="479" spans="8:9" ht="12.75">
      <c r="H479" s="39" t="s">
        <v>184</v>
      </c>
      <c r="I479" s="40"/>
    </row>
    <row r="480" spans="8:9" ht="12.75">
      <c r="H480" s="46"/>
      <c r="I480" s="28"/>
    </row>
    <row r="481" spans="8:18" ht="12.75">
      <c r="H481" s="143">
        <f>(H477+1)</f>
        <v>38670</v>
      </c>
      <c r="I481" s="61"/>
      <c r="J481" s="64"/>
      <c r="K481" s="64"/>
      <c r="L481" s="64"/>
      <c r="M481" s="64"/>
      <c r="N481" s="64"/>
      <c r="O481" s="64"/>
      <c r="P481" s="64"/>
      <c r="Q481" s="64"/>
      <c r="R481" s="64"/>
    </row>
    <row r="482" spans="8:18" ht="12.75">
      <c r="H482" s="143">
        <f aca="true" t="shared" si="48" ref="H482:H487">(H481+1)</f>
        <v>38671</v>
      </c>
      <c r="I482" s="61"/>
      <c r="J482" s="64"/>
      <c r="K482" s="64"/>
      <c r="L482" s="64"/>
      <c r="M482" s="64"/>
      <c r="N482" s="64"/>
      <c r="O482" s="64"/>
      <c r="P482" s="64"/>
      <c r="Q482" s="64"/>
      <c r="R482" s="64"/>
    </row>
    <row r="483" spans="8:18" ht="12.75">
      <c r="H483" s="143">
        <f t="shared" si="48"/>
        <v>38672</v>
      </c>
      <c r="I483" s="61"/>
      <c r="J483" s="64"/>
      <c r="K483" s="64"/>
      <c r="L483" s="64"/>
      <c r="M483" s="64">
        <v>11</v>
      </c>
      <c r="N483" s="64"/>
      <c r="O483" s="64"/>
      <c r="P483" s="64"/>
      <c r="Q483" s="64"/>
      <c r="R483" s="64"/>
    </row>
    <row r="484" spans="8:18" ht="12.75">
      <c r="H484" s="143">
        <f t="shared" si="48"/>
        <v>38673</v>
      </c>
      <c r="I484" s="61"/>
      <c r="J484" s="64"/>
      <c r="K484" s="64">
        <v>10</v>
      </c>
      <c r="L484" s="64"/>
      <c r="M484" s="64"/>
      <c r="N484" s="64"/>
      <c r="O484" s="64"/>
      <c r="P484" s="64"/>
      <c r="Q484" s="64"/>
      <c r="R484" s="64"/>
    </row>
    <row r="485" spans="8:18" ht="12.75">
      <c r="H485" s="143">
        <f t="shared" si="48"/>
        <v>38674</v>
      </c>
      <c r="I485" s="61"/>
      <c r="J485" s="64"/>
      <c r="K485" s="64"/>
      <c r="L485" s="64"/>
      <c r="M485" s="64">
        <v>15</v>
      </c>
      <c r="N485" s="64"/>
      <c r="O485" s="64"/>
      <c r="P485" s="64"/>
      <c r="Q485" s="64"/>
      <c r="R485" s="64"/>
    </row>
    <row r="486" spans="8:18" ht="12.75">
      <c r="H486" s="143">
        <f t="shared" si="48"/>
        <v>38675</v>
      </c>
      <c r="I486" s="61"/>
      <c r="J486" s="64"/>
      <c r="K486" s="64"/>
      <c r="L486" s="64"/>
      <c r="M486" s="64"/>
      <c r="N486" s="64"/>
      <c r="O486" s="64"/>
      <c r="P486" s="64"/>
      <c r="Q486" s="64"/>
      <c r="R486" s="64"/>
    </row>
    <row r="487" spans="8:18" ht="12.75">
      <c r="H487" s="143">
        <f t="shared" si="48"/>
        <v>38676</v>
      </c>
      <c r="I487" s="61"/>
      <c r="J487" s="64"/>
      <c r="K487" s="64"/>
      <c r="L487" s="64"/>
      <c r="M487" s="64">
        <v>27.6</v>
      </c>
      <c r="N487" s="64"/>
      <c r="O487" s="64"/>
      <c r="P487" s="64"/>
      <c r="Q487" s="64"/>
      <c r="R487" s="64"/>
    </row>
    <row r="488" spans="8:9" ht="12.75">
      <c r="H488" s="35"/>
      <c r="I488" s="36"/>
    </row>
    <row r="489" spans="8:9" ht="12.75">
      <c r="H489" s="39" t="s">
        <v>185</v>
      </c>
      <c r="I489" s="40"/>
    </row>
    <row r="490" spans="8:9" ht="12.75">
      <c r="H490" s="46"/>
      <c r="I490" s="28"/>
    </row>
    <row r="491" spans="8:18" ht="12.75">
      <c r="H491" s="143">
        <f>(H487+1)</f>
        <v>38677</v>
      </c>
      <c r="I491" s="61"/>
      <c r="J491" s="64"/>
      <c r="K491" s="64"/>
      <c r="L491" s="64"/>
      <c r="M491" s="64"/>
      <c r="N491" s="64"/>
      <c r="O491" s="64"/>
      <c r="P491" s="64"/>
      <c r="Q491" s="64"/>
      <c r="R491" s="64"/>
    </row>
    <row r="492" spans="8:18" ht="12.75">
      <c r="H492" s="143">
        <f aca="true" t="shared" si="49" ref="H492:H497">(H491+1)</f>
        <v>38678</v>
      </c>
      <c r="I492" s="61"/>
      <c r="J492" s="64"/>
      <c r="K492" s="64"/>
      <c r="L492" s="64"/>
      <c r="M492" s="64">
        <v>10</v>
      </c>
      <c r="N492" s="64"/>
      <c r="O492" s="64"/>
      <c r="P492" s="64"/>
      <c r="Q492" s="64"/>
      <c r="R492" s="64"/>
    </row>
    <row r="493" spans="8:18" ht="12.75">
      <c r="H493" s="143">
        <f t="shared" si="49"/>
        <v>38679</v>
      </c>
      <c r="I493" s="61"/>
      <c r="J493" s="64"/>
      <c r="K493" s="64"/>
      <c r="L493" s="64"/>
      <c r="M493" s="64"/>
      <c r="N493" s="64"/>
      <c r="O493" s="64"/>
      <c r="P493" s="64"/>
      <c r="Q493" s="64"/>
      <c r="R493" s="64"/>
    </row>
    <row r="494" spans="8:18" ht="12.75">
      <c r="H494" s="143">
        <f t="shared" si="49"/>
        <v>38680</v>
      </c>
      <c r="I494" s="61"/>
      <c r="J494" s="64"/>
      <c r="K494" s="64"/>
      <c r="L494" s="64"/>
      <c r="M494" s="64">
        <v>5</v>
      </c>
      <c r="N494" s="64"/>
      <c r="O494" s="64"/>
      <c r="P494" s="64"/>
      <c r="Q494" s="64"/>
      <c r="R494" s="64"/>
    </row>
    <row r="495" spans="8:18" ht="12.75">
      <c r="H495" s="143">
        <f t="shared" si="49"/>
        <v>38681</v>
      </c>
      <c r="I495" s="61"/>
      <c r="J495" s="64"/>
      <c r="K495" s="64"/>
      <c r="L495" s="64">
        <v>4.23</v>
      </c>
      <c r="M495" s="64"/>
      <c r="N495" s="64"/>
      <c r="O495" s="64"/>
      <c r="P495" s="64"/>
      <c r="Q495" s="64"/>
      <c r="R495" s="64"/>
    </row>
    <row r="496" spans="8:18" ht="12.75">
      <c r="H496" s="143">
        <f t="shared" si="49"/>
        <v>38682</v>
      </c>
      <c r="I496" s="61"/>
      <c r="J496" s="64"/>
      <c r="K496" s="64">
        <v>4.23</v>
      </c>
      <c r="L496" s="64"/>
      <c r="M496" s="64"/>
      <c r="N496" s="64"/>
      <c r="O496" s="64"/>
      <c r="P496" s="64"/>
      <c r="Q496" s="64"/>
      <c r="R496" s="64"/>
    </row>
    <row r="497" spans="8:18" ht="12.75">
      <c r="H497" s="143">
        <f t="shared" si="49"/>
        <v>38683</v>
      </c>
      <c r="I497" s="61"/>
      <c r="J497" s="64"/>
      <c r="K497" s="64">
        <v>30</v>
      </c>
      <c r="L497" s="64"/>
      <c r="M497" s="64"/>
      <c r="N497" s="64"/>
      <c r="O497" s="64"/>
      <c r="P497" s="64"/>
      <c r="Q497" s="64"/>
      <c r="R497" s="64"/>
    </row>
    <row r="498" spans="8:9" ht="12.75">
      <c r="H498" s="35"/>
      <c r="I498" s="36"/>
    </row>
    <row r="499" spans="8:9" ht="12.75">
      <c r="H499" s="39" t="s">
        <v>186</v>
      </c>
      <c r="I499" s="40"/>
    </row>
    <row r="500" spans="8:9" ht="12.75">
      <c r="H500" s="46"/>
      <c r="I500" s="28"/>
    </row>
    <row r="501" spans="8:18" ht="12.75">
      <c r="H501" s="143">
        <f>(H497+1)</f>
        <v>38684</v>
      </c>
      <c r="I501" s="61"/>
      <c r="J501" s="64"/>
      <c r="K501" s="64"/>
      <c r="L501" s="64"/>
      <c r="M501" s="64"/>
      <c r="N501" s="64"/>
      <c r="O501" s="64"/>
      <c r="P501" s="64"/>
      <c r="Q501" s="64"/>
      <c r="R501" s="64"/>
    </row>
    <row r="502" spans="8:18" ht="12.75">
      <c r="H502" s="143">
        <f aca="true" t="shared" si="50" ref="H502:H507">(H501+1)</f>
        <v>38685</v>
      </c>
      <c r="I502" s="61"/>
      <c r="J502" s="64"/>
      <c r="K502" s="64"/>
      <c r="L502" s="64"/>
      <c r="M502" s="64"/>
      <c r="N502" s="64"/>
      <c r="O502" s="64"/>
      <c r="P502" s="64"/>
      <c r="Q502" s="64"/>
      <c r="R502" s="64"/>
    </row>
    <row r="503" spans="8:18" ht="12.75">
      <c r="H503" s="143">
        <f t="shared" si="50"/>
        <v>38686</v>
      </c>
      <c r="I503" s="61"/>
      <c r="J503" s="64"/>
      <c r="K503" s="64"/>
      <c r="L503" s="64"/>
      <c r="M503" s="64"/>
      <c r="N503" s="64"/>
      <c r="O503" s="64"/>
      <c r="P503" s="64"/>
      <c r="Q503" s="64"/>
      <c r="R503" s="64"/>
    </row>
    <row r="504" spans="8:18" ht="12.75">
      <c r="H504" s="143">
        <f t="shared" si="50"/>
        <v>38687</v>
      </c>
      <c r="I504" s="61"/>
      <c r="J504" s="64"/>
      <c r="K504" s="64"/>
      <c r="L504" s="64"/>
      <c r="M504" s="64"/>
      <c r="N504" s="64"/>
      <c r="O504" s="64"/>
      <c r="P504" s="64"/>
      <c r="Q504" s="64"/>
      <c r="R504" s="64"/>
    </row>
    <row r="505" spans="8:18" ht="12.75">
      <c r="H505" s="143">
        <f t="shared" si="50"/>
        <v>38688</v>
      </c>
      <c r="I505" s="61"/>
      <c r="J505" s="64"/>
      <c r="K505" s="64"/>
      <c r="L505" s="64"/>
      <c r="M505" s="64"/>
      <c r="N505" s="64"/>
      <c r="O505" s="64"/>
      <c r="P505" s="64"/>
      <c r="Q505" s="64"/>
      <c r="R505" s="64"/>
    </row>
    <row r="506" spans="8:18" ht="12.75">
      <c r="H506" s="143">
        <f t="shared" si="50"/>
        <v>38689</v>
      </c>
      <c r="I506" s="61"/>
      <c r="J506" s="64"/>
      <c r="K506" s="64"/>
      <c r="L506" s="64"/>
      <c r="M506" s="64">
        <v>4.23</v>
      </c>
      <c r="N506" s="64"/>
      <c r="O506" s="64"/>
      <c r="P506" s="64"/>
      <c r="Q506" s="64"/>
      <c r="R506" s="64"/>
    </row>
    <row r="507" spans="8:18" ht="12.75">
      <c r="H507" s="143">
        <f t="shared" si="50"/>
        <v>38690</v>
      </c>
      <c r="I507" s="61"/>
      <c r="J507" s="64"/>
      <c r="K507" s="64"/>
      <c r="L507" s="64">
        <v>20</v>
      </c>
      <c r="M507" s="64"/>
      <c r="N507" s="64"/>
      <c r="O507" s="64"/>
      <c r="P507" s="64"/>
      <c r="Q507" s="64"/>
      <c r="R507" s="64"/>
    </row>
    <row r="508" spans="8:9" ht="12.75">
      <c r="H508" s="35"/>
      <c r="I508" s="36"/>
    </row>
    <row r="509" spans="8:9" ht="12.75">
      <c r="H509" s="39" t="s">
        <v>187</v>
      </c>
      <c r="I509" s="40"/>
    </row>
    <row r="510" spans="8:9" ht="12.75">
      <c r="H510" s="46"/>
      <c r="I510" s="28"/>
    </row>
    <row r="511" spans="8:18" ht="12.75">
      <c r="H511" s="143">
        <f>(H507+1)</f>
        <v>38691</v>
      </c>
      <c r="I511" s="61"/>
      <c r="J511" s="64"/>
      <c r="K511" s="64"/>
      <c r="L511" s="64">
        <v>10</v>
      </c>
      <c r="M511" s="64"/>
      <c r="N511" s="64"/>
      <c r="O511" s="64"/>
      <c r="P511" s="64"/>
      <c r="Q511" s="64"/>
      <c r="R511" s="64"/>
    </row>
    <row r="512" spans="8:18" ht="12.75">
      <c r="H512" s="143">
        <f aca="true" t="shared" si="51" ref="H512:H517">(H511+1)</f>
        <v>38692</v>
      </c>
      <c r="I512" s="61"/>
      <c r="J512" s="64"/>
      <c r="K512" s="64"/>
      <c r="L512" s="64"/>
      <c r="M512" s="64"/>
      <c r="N512" s="64"/>
      <c r="O512" s="64"/>
      <c r="P512" s="64"/>
      <c r="Q512" s="64"/>
      <c r="R512" s="64"/>
    </row>
    <row r="513" spans="8:18" ht="12.75">
      <c r="H513" s="143">
        <f t="shared" si="51"/>
        <v>38693</v>
      </c>
      <c r="I513" s="61"/>
      <c r="J513" s="64"/>
      <c r="K513" s="64">
        <v>10</v>
      </c>
      <c r="L513" s="64"/>
      <c r="M513" s="64"/>
      <c r="N513" s="64"/>
      <c r="O513" s="64"/>
      <c r="P513" s="64"/>
      <c r="Q513" s="64"/>
      <c r="R513" s="64"/>
    </row>
    <row r="514" spans="8:18" ht="12.75">
      <c r="H514" s="143">
        <f t="shared" si="51"/>
        <v>38694</v>
      </c>
      <c r="I514" s="61"/>
      <c r="J514" s="64"/>
      <c r="K514" s="64"/>
      <c r="L514" s="64">
        <v>15</v>
      </c>
      <c r="M514" s="64"/>
      <c r="N514" s="64"/>
      <c r="O514" s="64"/>
      <c r="P514" s="64"/>
      <c r="Q514" s="64"/>
      <c r="R514" s="64"/>
    </row>
    <row r="515" spans="8:18" ht="12.75">
      <c r="H515" s="143">
        <f t="shared" si="51"/>
        <v>38695</v>
      </c>
      <c r="I515" s="61"/>
      <c r="J515" s="64"/>
      <c r="K515" s="64"/>
      <c r="L515" s="64"/>
      <c r="M515" s="64">
        <v>15</v>
      </c>
      <c r="N515" s="64"/>
      <c r="O515" s="64"/>
      <c r="P515" s="64"/>
      <c r="Q515" s="64"/>
      <c r="R515" s="64"/>
    </row>
    <row r="516" spans="8:18" ht="12.75">
      <c r="H516" s="143">
        <f t="shared" si="51"/>
        <v>38696</v>
      </c>
      <c r="I516" s="61"/>
      <c r="J516" s="64"/>
      <c r="K516" s="64"/>
      <c r="L516" s="64">
        <v>12.1</v>
      </c>
      <c r="M516" s="64"/>
      <c r="N516" s="64"/>
      <c r="O516" s="64"/>
      <c r="P516" s="64"/>
      <c r="Q516" s="64"/>
      <c r="R516" s="64"/>
    </row>
    <row r="517" spans="8:18" ht="12.75">
      <c r="H517" s="143">
        <f t="shared" si="51"/>
        <v>38697</v>
      </c>
      <c r="I517" s="61"/>
      <c r="J517" s="64"/>
      <c r="K517" s="64"/>
      <c r="L517" s="64"/>
      <c r="M517" s="64">
        <v>22.58</v>
      </c>
      <c r="N517" s="64"/>
      <c r="O517" s="64"/>
      <c r="P517" s="64"/>
      <c r="Q517" s="64"/>
      <c r="R517" s="64"/>
    </row>
    <row r="518" spans="8:9" ht="12.75">
      <c r="H518" s="35"/>
      <c r="I518" s="36"/>
    </row>
    <row r="519" spans="8:9" ht="12.75">
      <c r="H519" s="39" t="s">
        <v>188</v>
      </c>
      <c r="I519" s="40"/>
    </row>
    <row r="520" spans="8:9" ht="12.75">
      <c r="H520" s="46"/>
      <c r="I520" s="28"/>
    </row>
    <row r="521" spans="8:18" ht="12.75">
      <c r="H521" s="143">
        <f>(H517+1)</f>
        <v>38698</v>
      </c>
      <c r="I521" s="61"/>
      <c r="J521" s="64"/>
      <c r="K521" s="64"/>
      <c r="L521" s="64"/>
      <c r="M521" s="64"/>
      <c r="N521" s="64"/>
      <c r="O521" s="64"/>
      <c r="P521" s="64"/>
      <c r="Q521" s="64"/>
      <c r="R521" s="64"/>
    </row>
    <row r="522" spans="8:18" ht="12.75">
      <c r="H522" s="143">
        <f aca="true" t="shared" si="52" ref="H522:H527">(H521+1)</f>
        <v>38699</v>
      </c>
      <c r="I522" s="61"/>
      <c r="J522" s="64"/>
      <c r="K522" s="64"/>
      <c r="L522" s="64"/>
      <c r="M522" s="64"/>
      <c r="N522" s="64"/>
      <c r="O522" s="64"/>
      <c r="P522" s="64"/>
      <c r="Q522" s="64"/>
      <c r="R522" s="64"/>
    </row>
    <row r="523" spans="8:18" ht="12.75">
      <c r="H523" s="143">
        <f t="shared" si="52"/>
        <v>38700</v>
      </c>
      <c r="I523" s="61"/>
      <c r="J523" s="64"/>
      <c r="K523" s="64"/>
      <c r="L523" s="64">
        <v>15</v>
      </c>
      <c r="M523" s="64"/>
      <c r="N523" s="64"/>
      <c r="O523" s="64"/>
      <c r="P523" s="64"/>
      <c r="Q523" s="64"/>
      <c r="R523" s="64"/>
    </row>
    <row r="524" spans="8:18" ht="12.75">
      <c r="H524" s="143">
        <f t="shared" si="52"/>
        <v>38701</v>
      </c>
      <c r="I524" s="61"/>
      <c r="J524" s="64"/>
      <c r="K524" s="64">
        <v>5</v>
      </c>
      <c r="L524" s="64"/>
      <c r="M524" s="64"/>
      <c r="N524" s="64"/>
      <c r="O524" s="64"/>
      <c r="P524" s="64"/>
      <c r="Q524" s="64"/>
      <c r="R524" s="64"/>
    </row>
    <row r="525" spans="8:18" ht="12.75">
      <c r="H525" s="143">
        <f t="shared" si="52"/>
        <v>38702</v>
      </c>
      <c r="I525" s="61"/>
      <c r="J525" s="64"/>
      <c r="K525" s="64"/>
      <c r="L525" s="64">
        <v>15</v>
      </c>
      <c r="M525" s="64"/>
      <c r="N525" s="64"/>
      <c r="O525" s="64"/>
      <c r="P525" s="64"/>
      <c r="Q525" s="64"/>
      <c r="R525" s="64"/>
    </row>
    <row r="526" spans="8:18" ht="12.75">
      <c r="H526" s="143">
        <f t="shared" si="52"/>
        <v>38703</v>
      </c>
      <c r="I526" s="61"/>
      <c r="J526" s="64"/>
      <c r="K526" s="64"/>
      <c r="L526" s="64"/>
      <c r="M526" s="64"/>
      <c r="N526" s="64"/>
      <c r="O526" s="64"/>
      <c r="P526" s="64"/>
      <c r="Q526" s="64"/>
      <c r="R526" s="64"/>
    </row>
    <row r="527" spans="8:18" ht="12.75">
      <c r="H527" s="143">
        <f t="shared" si="52"/>
        <v>38704</v>
      </c>
      <c r="I527" s="61"/>
      <c r="J527" s="64"/>
      <c r="K527" s="64"/>
      <c r="L527" s="64">
        <v>35</v>
      </c>
      <c r="M527" s="64"/>
      <c r="N527" s="64"/>
      <c r="O527" s="64"/>
      <c r="P527" s="64"/>
      <c r="Q527" s="64"/>
      <c r="R527" s="64"/>
    </row>
    <row r="528" spans="8:9" ht="12.75">
      <c r="H528" s="35"/>
      <c r="I528" s="36"/>
    </row>
    <row r="529" spans="8:9" ht="12.75">
      <c r="H529" s="39" t="s">
        <v>189</v>
      </c>
      <c r="I529" s="40"/>
    </row>
    <row r="530" spans="8:9" ht="12.75">
      <c r="H530" s="46"/>
      <c r="I530" s="28"/>
    </row>
    <row r="531" spans="8:18" ht="12.75">
      <c r="H531" s="143">
        <f>(H527+1)</f>
        <v>38705</v>
      </c>
      <c r="I531" s="61"/>
      <c r="J531" s="64"/>
      <c r="K531" s="64"/>
      <c r="L531" s="64"/>
      <c r="M531" s="64"/>
      <c r="N531" s="64"/>
      <c r="O531" s="64"/>
      <c r="P531" s="64"/>
      <c r="Q531" s="64"/>
      <c r="R531" s="64"/>
    </row>
    <row r="532" spans="8:18" ht="12.75">
      <c r="H532" s="143">
        <f aca="true" t="shared" si="53" ref="H532:H537">(H531+1)</f>
        <v>38706</v>
      </c>
      <c r="I532" s="61"/>
      <c r="J532" s="64"/>
      <c r="K532" s="64"/>
      <c r="L532" s="64">
        <v>15</v>
      </c>
      <c r="M532" s="64"/>
      <c r="N532" s="64"/>
      <c r="O532" s="64"/>
      <c r="P532" s="64"/>
      <c r="Q532" s="64"/>
      <c r="R532" s="64"/>
    </row>
    <row r="533" spans="8:18" ht="12.75">
      <c r="H533" s="143">
        <f t="shared" si="53"/>
        <v>38707</v>
      </c>
      <c r="I533" s="61"/>
      <c r="J533" s="64"/>
      <c r="K533" s="64">
        <v>15</v>
      </c>
      <c r="L533" s="64"/>
      <c r="M533" s="64"/>
      <c r="N533" s="64"/>
      <c r="O533" s="64"/>
      <c r="P533" s="64"/>
      <c r="Q533" s="64"/>
      <c r="R533" s="64"/>
    </row>
    <row r="534" spans="8:18" ht="12.75">
      <c r="H534" s="143">
        <f t="shared" si="53"/>
        <v>38708</v>
      </c>
      <c r="I534" s="61"/>
      <c r="J534" s="64"/>
      <c r="K534" s="64"/>
      <c r="L534" s="64">
        <v>15</v>
      </c>
      <c r="M534" s="64"/>
      <c r="N534" s="64"/>
      <c r="O534" s="64"/>
      <c r="P534" s="64"/>
      <c r="Q534" s="64"/>
      <c r="R534" s="64"/>
    </row>
    <row r="535" spans="8:18" ht="12.75">
      <c r="H535" s="143">
        <f t="shared" si="53"/>
        <v>38709</v>
      </c>
      <c r="I535" s="61"/>
      <c r="J535" s="64"/>
      <c r="K535" s="64">
        <v>10</v>
      </c>
      <c r="L535" s="64"/>
      <c r="M535" s="64"/>
      <c r="N535" s="64"/>
      <c r="O535" s="64"/>
      <c r="P535" s="64"/>
      <c r="Q535" s="64"/>
      <c r="R535" s="64"/>
    </row>
    <row r="536" spans="8:18" ht="12.75">
      <c r="H536" s="143">
        <f t="shared" si="53"/>
        <v>38710</v>
      </c>
      <c r="I536" s="61"/>
      <c r="J536" s="64"/>
      <c r="K536" s="64"/>
      <c r="L536" s="64"/>
      <c r="M536" s="64"/>
      <c r="N536" s="64"/>
      <c r="O536" s="64"/>
      <c r="P536" s="64"/>
      <c r="Q536" s="64"/>
      <c r="R536" s="64"/>
    </row>
    <row r="537" spans="8:18" ht="12.75">
      <c r="H537" s="143">
        <f t="shared" si="53"/>
        <v>38711</v>
      </c>
      <c r="I537" s="61"/>
      <c r="J537" s="64"/>
      <c r="K537" s="64"/>
      <c r="L537" s="64">
        <v>30</v>
      </c>
      <c r="M537" s="64"/>
      <c r="N537" s="64"/>
      <c r="O537" s="64"/>
      <c r="P537" s="64"/>
      <c r="Q537" s="64"/>
      <c r="R537" s="64"/>
    </row>
    <row r="538" spans="8:9" ht="12.75">
      <c r="H538" s="35"/>
      <c r="I538" s="36"/>
    </row>
    <row r="539" spans="8:9" ht="12.75">
      <c r="H539" s="39" t="s">
        <v>190</v>
      </c>
      <c r="I539" s="40"/>
    </row>
    <row r="540" spans="8:9" ht="12.75">
      <c r="H540" s="46"/>
      <c r="I540" s="28"/>
    </row>
    <row r="541" spans="8:18" ht="12.75">
      <c r="H541" s="143">
        <f>(H537+1)</f>
        <v>38712</v>
      </c>
      <c r="I541" s="61"/>
      <c r="J541" s="64"/>
      <c r="K541" s="64"/>
      <c r="L541" s="64"/>
      <c r="M541" s="64"/>
      <c r="N541" s="64"/>
      <c r="O541" s="64"/>
      <c r="P541" s="64"/>
      <c r="Q541" s="64"/>
      <c r="R541" s="64"/>
    </row>
    <row r="542" spans="8:18" ht="12.75">
      <c r="H542" s="143">
        <f aca="true" t="shared" si="54" ref="H542:H547">(H541+1)</f>
        <v>38713</v>
      </c>
      <c r="I542" s="61"/>
      <c r="J542" s="64"/>
      <c r="K542" s="64">
        <v>15</v>
      </c>
      <c r="L542" s="64"/>
      <c r="M542" s="64"/>
      <c r="N542" s="64"/>
      <c r="O542" s="64"/>
      <c r="P542" s="64"/>
      <c r="Q542" s="64"/>
      <c r="R542" s="64"/>
    </row>
    <row r="543" spans="8:18" ht="12.75">
      <c r="H543" s="143">
        <f t="shared" si="54"/>
        <v>38714</v>
      </c>
      <c r="I543" s="61"/>
      <c r="J543" s="64"/>
      <c r="K543" s="64"/>
      <c r="L543" s="64">
        <v>10</v>
      </c>
      <c r="M543" s="64"/>
      <c r="N543" s="64"/>
      <c r="O543" s="64"/>
      <c r="P543" s="64"/>
      <c r="Q543" s="64"/>
      <c r="R543" s="64"/>
    </row>
    <row r="544" spans="8:18" ht="12.75">
      <c r="H544" s="143">
        <f t="shared" si="54"/>
        <v>38715</v>
      </c>
      <c r="I544" s="61"/>
      <c r="J544" s="64"/>
      <c r="K544" s="64">
        <v>10</v>
      </c>
      <c r="L544" s="64"/>
      <c r="M544" s="64"/>
      <c r="N544" s="64"/>
      <c r="O544" s="64"/>
      <c r="P544" s="64"/>
      <c r="Q544" s="64"/>
      <c r="R544" s="64"/>
    </row>
    <row r="545" spans="8:18" ht="12.75">
      <c r="H545" s="143">
        <f t="shared" si="54"/>
        <v>38716</v>
      </c>
      <c r="I545" s="61"/>
      <c r="J545" s="64"/>
      <c r="K545" s="64"/>
      <c r="L545" s="64">
        <v>5</v>
      </c>
      <c r="M545" s="64"/>
      <c r="N545" s="64"/>
      <c r="O545" s="64"/>
      <c r="P545" s="64"/>
      <c r="Q545" s="64"/>
      <c r="R545" s="64"/>
    </row>
    <row r="546" spans="8:18" ht="12.75">
      <c r="H546" s="143">
        <f t="shared" si="54"/>
        <v>38717</v>
      </c>
      <c r="I546" s="61"/>
      <c r="J546" s="64"/>
      <c r="K546" s="64"/>
      <c r="L546" s="64">
        <v>5</v>
      </c>
      <c r="M546" s="64"/>
      <c r="N546" s="64"/>
      <c r="O546" s="64"/>
      <c r="P546" s="64"/>
      <c r="Q546" s="64"/>
      <c r="R546" s="64"/>
    </row>
    <row r="547" spans="8:18" ht="12.75">
      <c r="H547" s="143">
        <f t="shared" si="54"/>
        <v>38718</v>
      </c>
      <c r="I547" s="61"/>
      <c r="J547" s="64"/>
      <c r="K547" s="64"/>
      <c r="L547" s="64"/>
      <c r="M547" s="64"/>
      <c r="N547" s="64"/>
      <c r="O547" s="64"/>
      <c r="P547" s="64"/>
      <c r="Q547" s="64"/>
      <c r="R547" s="6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Tews</dc:creator>
  <cp:keywords/>
  <dc:description/>
  <cp:lastModifiedBy>User</cp:lastModifiedBy>
  <dcterms:created xsi:type="dcterms:W3CDTF">2004-10-17T09:09:01Z</dcterms:created>
  <dcterms:modified xsi:type="dcterms:W3CDTF">2006-02-11T17:15:23Z</dcterms:modified>
  <cp:category/>
  <cp:version/>
  <cp:contentType/>
  <cp:contentStatus/>
</cp:coreProperties>
</file>